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Masters\PPS RATES - FY 19 FINAL RULE\Protected\"/>
    </mc:Choice>
  </mc:AlternateContent>
  <workbookProtection workbookAlgorithmName="SHA-512" workbookHashValue="Ai0PaBv7V1X/xPYqfxvFcItLIQOpydKjST4ZkruGxzLIskyduOWoOt9ORdnXmfBA66qjrf/hd7muPxTPQCPATw==" workbookSaltValue="lfzuKy/OeCV6PbMQgeJraA==" workbookSpinCount="100000" lockStructure="1"/>
  <bookViews>
    <workbookView xWindow="0" yWindow="0" windowWidth="19200" windowHeight="6435"/>
  </bookViews>
  <sheets>
    <sheet name="Impact Tool" sheetId="4" r:id="rId1"/>
    <sheet name="CBSA" sheetId="5" state="hidden" r:id="rId2"/>
    <sheet name="Summary &amp; PY Comparison" sheetId="1" state="hidden" r:id="rId3"/>
    <sheet name="Current Year - FY19 - Table 4" sheetId="3" state="hidden" r:id="rId4"/>
    <sheet name="Prior Year - FY18 - Table 4" sheetId="6" state="hidden" r:id="rId5"/>
  </sheets>
  <definedNames>
    <definedName name="County">CBSA!$A$2:$A$1240</definedName>
    <definedName name="_xlnm.Print_Area" localSheetId="2">'Summary &amp; PY Comparison'!$B$1:$N$78</definedName>
    <definedName name="_xlnm.Print_Titles" localSheetId="3">'Current Year - FY19 - Table 4'!$1:$11</definedName>
    <definedName name="_xlnm.Print_Titles" localSheetId="0">'Impact Tool'!$1:$16</definedName>
    <definedName name="_xlnm.Print_Titles" localSheetId="4">'Prior Year - FY18 - Table 4'!$1:$11</definedName>
    <definedName name="_xlnm.Print_Titles" localSheetId="2">'Summary &amp; PY Comparison'!$5:$12</definedName>
  </definedNames>
  <calcPr calcId="152511"/>
</workbook>
</file>

<file path=xl/calcChain.xml><?xml version="1.0" encoding="utf-8"?>
<calcChain xmlns="http://schemas.openxmlformats.org/spreadsheetml/2006/main">
  <c r="G13" i="4" l="1"/>
  <c r="J1240" i="5" l="1"/>
  <c r="J1239" i="5"/>
  <c r="J1238" i="5"/>
  <c r="J1237" i="5"/>
  <c r="J1236" i="5"/>
  <c r="J1235" i="5"/>
  <c r="J1234" i="5"/>
  <c r="J1233" i="5"/>
  <c r="J1232" i="5"/>
  <c r="J1231" i="5"/>
  <c r="J1230" i="5"/>
  <c r="J1229" i="5"/>
  <c r="J1228" i="5"/>
  <c r="J1227" i="5"/>
  <c r="J1226" i="5"/>
  <c r="J1225" i="5"/>
  <c r="J1224" i="5"/>
  <c r="J1223" i="5"/>
  <c r="J1222" i="5"/>
  <c r="J1221" i="5"/>
  <c r="J1220" i="5"/>
  <c r="J1219" i="5"/>
  <c r="J1218" i="5"/>
  <c r="J1217" i="5"/>
  <c r="J1216" i="5"/>
  <c r="J1215" i="5"/>
  <c r="J1214" i="5"/>
  <c r="J1213" i="5"/>
  <c r="J1212" i="5"/>
  <c r="J1211" i="5"/>
  <c r="J1210" i="5"/>
  <c r="J1209" i="5"/>
  <c r="J1208" i="5"/>
  <c r="J1207" i="5"/>
  <c r="J1206" i="5"/>
  <c r="J1205" i="5"/>
  <c r="J1204" i="5"/>
  <c r="J1203" i="5"/>
  <c r="J1202" i="5"/>
  <c r="J1201" i="5"/>
  <c r="J1200" i="5"/>
  <c r="J1199" i="5"/>
  <c r="J1198" i="5"/>
  <c r="J1197" i="5"/>
  <c r="J1196" i="5"/>
  <c r="J1195" i="5"/>
  <c r="J1194" i="5"/>
  <c r="J1193" i="5"/>
  <c r="J1192" i="5"/>
  <c r="J1191" i="5"/>
  <c r="J1190" i="5"/>
  <c r="J1189" i="5"/>
  <c r="J1188" i="5"/>
  <c r="J1187" i="5"/>
  <c r="J1186" i="5"/>
  <c r="J1185" i="5"/>
  <c r="J1184" i="5"/>
  <c r="J1183" i="5"/>
  <c r="J1182" i="5"/>
  <c r="J1181" i="5"/>
  <c r="J1180" i="5"/>
  <c r="J1179" i="5"/>
  <c r="J1178" i="5"/>
  <c r="J1177" i="5"/>
  <c r="J1176" i="5"/>
  <c r="J1175" i="5"/>
  <c r="J1174" i="5"/>
  <c r="J1173" i="5"/>
  <c r="J1172" i="5"/>
  <c r="J1171" i="5"/>
  <c r="J1170" i="5"/>
  <c r="J1169" i="5"/>
  <c r="J1168" i="5"/>
  <c r="J1167" i="5"/>
  <c r="J1166" i="5"/>
  <c r="J1165" i="5"/>
  <c r="J1164" i="5"/>
  <c r="J1163" i="5"/>
  <c r="J1162" i="5"/>
  <c r="J1161" i="5"/>
  <c r="J1160" i="5"/>
  <c r="J1159" i="5"/>
  <c r="J1158" i="5"/>
  <c r="J1157" i="5"/>
  <c r="J1156" i="5"/>
  <c r="J1155" i="5"/>
  <c r="J1154" i="5"/>
  <c r="J1153" i="5"/>
  <c r="J1152" i="5"/>
  <c r="J1151" i="5"/>
  <c r="J1150" i="5"/>
  <c r="J1149" i="5"/>
  <c r="J1148" i="5"/>
  <c r="J1147" i="5"/>
  <c r="J1146" i="5"/>
  <c r="J1145" i="5"/>
  <c r="J1144" i="5"/>
  <c r="J1143" i="5"/>
  <c r="J1142" i="5"/>
  <c r="J1141" i="5"/>
  <c r="J1140" i="5"/>
  <c r="J1139" i="5"/>
  <c r="J1138" i="5"/>
  <c r="J1137" i="5"/>
  <c r="J1136" i="5"/>
  <c r="J1135" i="5"/>
  <c r="J1134" i="5"/>
  <c r="J1133" i="5"/>
  <c r="J1132" i="5"/>
  <c r="J1131" i="5"/>
  <c r="J1130" i="5"/>
  <c r="J1129" i="5"/>
  <c r="J1128" i="5"/>
  <c r="J1127" i="5"/>
  <c r="J1126" i="5"/>
  <c r="J1125" i="5"/>
  <c r="J1124" i="5"/>
  <c r="J1123" i="5"/>
  <c r="J1122" i="5"/>
  <c r="J1121" i="5"/>
  <c r="J1120" i="5"/>
  <c r="J1119" i="5"/>
  <c r="J1118" i="5"/>
  <c r="J1117" i="5"/>
  <c r="J1116" i="5"/>
  <c r="J1115" i="5"/>
  <c r="J1114" i="5"/>
  <c r="J1113" i="5"/>
  <c r="J1112" i="5"/>
  <c r="J1111" i="5"/>
  <c r="J1110" i="5"/>
  <c r="J1109" i="5"/>
  <c r="J1108" i="5"/>
  <c r="J1107" i="5"/>
  <c r="J1106" i="5"/>
  <c r="J1105" i="5"/>
  <c r="J1104" i="5"/>
  <c r="J1103" i="5"/>
  <c r="J1102" i="5"/>
  <c r="J1101" i="5"/>
  <c r="J1100" i="5"/>
  <c r="J1099" i="5"/>
  <c r="J1098" i="5"/>
  <c r="J1097" i="5"/>
  <c r="J1096" i="5"/>
  <c r="J1095" i="5"/>
  <c r="J1094" i="5"/>
  <c r="J1093" i="5"/>
  <c r="J1092" i="5"/>
  <c r="J1091" i="5"/>
  <c r="J1090" i="5"/>
  <c r="J1089" i="5"/>
  <c r="J1088" i="5"/>
  <c r="J1087" i="5"/>
  <c r="J1086" i="5"/>
  <c r="J1085" i="5"/>
  <c r="J1084" i="5"/>
  <c r="J1083" i="5"/>
  <c r="J1082" i="5"/>
  <c r="J1081" i="5"/>
  <c r="J1080" i="5"/>
  <c r="J1079" i="5"/>
  <c r="J1078" i="5"/>
  <c r="J1077" i="5"/>
  <c r="J1076" i="5"/>
  <c r="J1075" i="5"/>
  <c r="J1074" i="5"/>
  <c r="J1073" i="5"/>
  <c r="J1072" i="5"/>
  <c r="J1071" i="5"/>
  <c r="J1070" i="5"/>
  <c r="J1069" i="5"/>
  <c r="J1068" i="5"/>
  <c r="J1067" i="5"/>
  <c r="J1066" i="5"/>
  <c r="J1065" i="5"/>
  <c r="J1064" i="5"/>
  <c r="J1063" i="5"/>
  <c r="J1062" i="5"/>
  <c r="J1061" i="5"/>
  <c r="J1060" i="5"/>
  <c r="J1059" i="5"/>
  <c r="J1058" i="5"/>
  <c r="J1057" i="5"/>
  <c r="J1056" i="5"/>
  <c r="J1055" i="5"/>
  <c r="J1054" i="5"/>
  <c r="J1053" i="5"/>
  <c r="J1052" i="5"/>
  <c r="J1051" i="5"/>
  <c r="J1050" i="5"/>
  <c r="J1049" i="5"/>
  <c r="J1048" i="5"/>
  <c r="J1047" i="5"/>
  <c r="J1046" i="5"/>
  <c r="J1045" i="5"/>
  <c r="J1044" i="5"/>
  <c r="J1043" i="5"/>
  <c r="J1042" i="5"/>
  <c r="J1041" i="5"/>
  <c r="J1040" i="5"/>
  <c r="J1039" i="5"/>
  <c r="J1038" i="5"/>
  <c r="J1037" i="5"/>
  <c r="J1036" i="5"/>
  <c r="J1035" i="5"/>
  <c r="J1034" i="5"/>
  <c r="J1033" i="5"/>
  <c r="J1032" i="5"/>
  <c r="J1031" i="5"/>
  <c r="J1030" i="5"/>
  <c r="J1029" i="5"/>
  <c r="J1028" i="5"/>
  <c r="J1027" i="5"/>
  <c r="J1026" i="5"/>
  <c r="J1025" i="5"/>
  <c r="J1024" i="5"/>
  <c r="J1023" i="5"/>
  <c r="J1022" i="5"/>
  <c r="J1021" i="5"/>
  <c r="J1020" i="5"/>
  <c r="J1019" i="5"/>
  <c r="J1018" i="5"/>
  <c r="J1017" i="5"/>
  <c r="J1016" i="5"/>
  <c r="J1015" i="5"/>
  <c r="J1014" i="5"/>
  <c r="J1013" i="5"/>
  <c r="J1012" i="5"/>
  <c r="J1011" i="5"/>
  <c r="J1010" i="5"/>
  <c r="J1009" i="5"/>
  <c r="J1008" i="5"/>
  <c r="J1007" i="5"/>
  <c r="J1006" i="5"/>
  <c r="J1005" i="5"/>
  <c r="J1004" i="5"/>
  <c r="J1003" i="5"/>
  <c r="J1002" i="5"/>
  <c r="J1001" i="5"/>
  <c r="J1000" i="5"/>
  <c r="J999" i="5"/>
  <c r="J998" i="5"/>
  <c r="J997" i="5"/>
  <c r="J996" i="5"/>
  <c r="J995" i="5"/>
  <c r="J994" i="5"/>
  <c r="J993" i="5"/>
  <c r="J992" i="5"/>
  <c r="J991" i="5"/>
  <c r="J990" i="5"/>
  <c r="J989" i="5"/>
  <c r="J988" i="5"/>
  <c r="J987" i="5"/>
  <c r="J986" i="5"/>
  <c r="J985" i="5"/>
  <c r="J984" i="5"/>
  <c r="J983" i="5"/>
  <c r="J982" i="5"/>
  <c r="J981" i="5"/>
  <c r="J980" i="5"/>
  <c r="J979" i="5"/>
  <c r="J978" i="5"/>
  <c r="J977" i="5"/>
  <c r="J976" i="5"/>
  <c r="J975" i="5"/>
  <c r="J974" i="5"/>
  <c r="J973" i="5"/>
  <c r="J972" i="5"/>
  <c r="J971" i="5"/>
  <c r="J970" i="5"/>
  <c r="J969" i="5"/>
  <c r="J968" i="5"/>
  <c r="J967" i="5"/>
  <c r="J966" i="5"/>
  <c r="J965" i="5"/>
  <c r="J964" i="5"/>
  <c r="J963" i="5"/>
  <c r="J962" i="5"/>
  <c r="J961" i="5"/>
  <c r="J960" i="5"/>
  <c r="J959" i="5"/>
  <c r="J958" i="5"/>
  <c r="J957" i="5"/>
  <c r="J956" i="5"/>
  <c r="J955" i="5"/>
  <c r="J954" i="5"/>
  <c r="J953" i="5"/>
  <c r="J952" i="5"/>
  <c r="J951" i="5"/>
  <c r="J950" i="5"/>
  <c r="J949" i="5"/>
  <c r="J948" i="5"/>
  <c r="J947" i="5"/>
  <c r="J946" i="5"/>
  <c r="J945" i="5"/>
  <c r="J944" i="5"/>
  <c r="J943" i="5"/>
  <c r="J942" i="5"/>
  <c r="J941" i="5"/>
  <c r="J940" i="5"/>
  <c r="J939" i="5"/>
  <c r="J938" i="5"/>
  <c r="J937" i="5"/>
  <c r="J936" i="5"/>
  <c r="J935" i="5"/>
  <c r="J934" i="5"/>
  <c r="J933" i="5"/>
  <c r="J932" i="5"/>
  <c r="J931" i="5"/>
  <c r="J930" i="5"/>
  <c r="J929" i="5"/>
  <c r="J928" i="5"/>
  <c r="J927" i="5"/>
  <c r="J926" i="5"/>
  <c r="J925" i="5"/>
  <c r="J924" i="5"/>
  <c r="J923" i="5"/>
  <c r="J922" i="5"/>
  <c r="J921" i="5"/>
  <c r="J920" i="5"/>
  <c r="J919" i="5"/>
  <c r="J918" i="5"/>
  <c r="J917" i="5"/>
  <c r="J916" i="5"/>
  <c r="J915" i="5"/>
  <c r="J914" i="5"/>
  <c r="J913" i="5"/>
  <c r="J912" i="5"/>
  <c r="J911" i="5"/>
  <c r="J910" i="5"/>
  <c r="J909" i="5"/>
  <c r="J908" i="5"/>
  <c r="J907" i="5"/>
  <c r="J906" i="5"/>
  <c r="J905" i="5"/>
  <c r="J904" i="5"/>
  <c r="J903" i="5"/>
  <c r="J902" i="5"/>
  <c r="J901" i="5"/>
  <c r="J900" i="5"/>
  <c r="J899" i="5"/>
  <c r="J898" i="5"/>
  <c r="J897" i="5"/>
  <c r="J896" i="5"/>
  <c r="J895" i="5"/>
  <c r="J894" i="5"/>
  <c r="J893" i="5"/>
  <c r="J892" i="5"/>
  <c r="J891" i="5"/>
  <c r="J890" i="5"/>
  <c r="J889" i="5"/>
  <c r="J888" i="5"/>
  <c r="J887" i="5"/>
  <c r="J886" i="5"/>
  <c r="J885" i="5"/>
  <c r="J884" i="5"/>
  <c r="J883" i="5"/>
  <c r="J882" i="5"/>
  <c r="J881" i="5"/>
  <c r="J880" i="5"/>
  <c r="J879" i="5"/>
  <c r="J878" i="5"/>
  <c r="J877" i="5"/>
  <c r="J876" i="5"/>
  <c r="J875" i="5"/>
  <c r="J874" i="5"/>
  <c r="J873" i="5"/>
  <c r="J872" i="5"/>
  <c r="J871" i="5"/>
  <c r="J870" i="5"/>
  <c r="J869" i="5"/>
  <c r="J868" i="5"/>
  <c r="J867" i="5"/>
  <c r="J866" i="5"/>
  <c r="J865" i="5"/>
  <c r="J864" i="5"/>
  <c r="J863" i="5"/>
  <c r="J862" i="5"/>
  <c r="J861" i="5"/>
  <c r="J860" i="5"/>
  <c r="J859" i="5"/>
  <c r="J858" i="5"/>
  <c r="J857" i="5"/>
  <c r="J856" i="5"/>
  <c r="J855" i="5"/>
  <c r="J854" i="5"/>
  <c r="J853" i="5"/>
  <c r="J852" i="5"/>
  <c r="J851" i="5"/>
  <c r="J850" i="5"/>
  <c r="J849" i="5"/>
  <c r="J848" i="5"/>
  <c r="J847" i="5"/>
  <c r="J846" i="5"/>
  <c r="J845" i="5"/>
  <c r="J844" i="5"/>
  <c r="J843" i="5"/>
  <c r="J842" i="5"/>
  <c r="J841" i="5"/>
  <c r="J840" i="5"/>
  <c r="J839" i="5"/>
  <c r="J838" i="5"/>
  <c r="J837" i="5"/>
  <c r="J836" i="5"/>
  <c r="J835" i="5"/>
  <c r="J834" i="5"/>
  <c r="J833" i="5"/>
  <c r="J832" i="5"/>
  <c r="J831" i="5"/>
  <c r="J830" i="5"/>
  <c r="J829" i="5"/>
  <c r="J828" i="5"/>
  <c r="J827" i="5"/>
  <c r="J826" i="5"/>
  <c r="J825" i="5"/>
  <c r="J824" i="5"/>
  <c r="J823" i="5"/>
  <c r="J822" i="5"/>
  <c r="J821" i="5"/>
  <c r="J820" i="5"/>
  <c r="J819" i="5"/>
  <c r="J818" i="5"/>
  <c r="J817" i="5"/>
  <c r="J816" i="5"/>
  <c r="J815" i="5"/>
  <c r="J814" i="5"/>
  <c r="J813" i="5"/>
  <c r="J812" i="5"/>
  <c r="J811" i="5"/>
  <c r="J810" i="5"/>
  <c r="J809" i="5"/>
  <c r="J808" i="5"/>
  <c r="J807" i="5"/>
  <c r="J806" i="5"/>
  <c r="J805" i="5"/>
  <c r="J804" i="5"/>
  <c r="J803" i="5"/>
  <c r="J802" i="5"/>
  <c r="J801" i="5"/>
  <c r="J800" i="5"/>
  <c r="J799" i="5"/>
  <c r="J798" i="5"/>
  <c r="J797" i="5"/>
  <c r="J796" i="5"/>
  <c r="J795" i="5"/>
  <c r="J794" i="5"/>
  <c r="J793" i="5"/>
  <c r="J792" i="5"/>
  <c r="J791" i="5"/>
  <c r="J790" i="5"/>
  <c r="J789" i="5"/>
  <c r="J788" i="5"/>
  <c r="J787" i="5"/>
  <c r="J786" i="5"/>
  <c r="J785" i="5"/>
  <c r="J784" i="5"/>
  <c r="J783" i="5"/>
  <c r="J782" i="5"/>
  <c r="J781" i="5"/>
  <c r="J780" i="5"/>
  <c r="J779" i="5"/>
  <c r="J778" i="5"/>
  <c r="J777" i="5"/>
  <c r="J776" i="5"/>
  <c r="J775" i="5"/>
  <c r="J774" i="5"/>
  <c r="J773" i="5"/>
  <c r="J772" i="5"/>
  <c r="J771" i="5"/>
  <c r="J770" i="5"/>
  <c r="J769" i="5"/>
  <c r="J768" i="5"/>
  <c r="J767" i="5"/>
  <c r="J766" i="5"/>
  <c r="J765" i="5"/>
  <c r="J764" i="5"/>
  <c r="J763" i="5"/>
  <c r="J762" i="5"/>
  <c r="J761" i="5"/>
  <c r="J760" i="5"/>
  <c r="J759" i="5"/>
  <c r="J758" i="5"/>
  <c r="J757" i="5"/>
  <c r="J756" i="5"/>
  <c r="J755" i="5"/>
  <c r="J754" i="5"/>
  <c r="J753" i="5"/>
  <c r="J752" i="5"/>
  <c r="J751" i="5"/>
  <c r="J750" i="5"/>
  <c r="J749" i="5"/>
  <c r="J748" i="5"/>
  <c r="J747" i="5"/>
  <c r="J746" i="5"/>
  <c r="J745" i="5"/>
  <c r="J744" i="5"/>
  <c r="J743" i="5"/>
  <c r="J742" i="5"/>
  <c r="J741" i="5"/>
  <c r="J740" i="5"/>
  <c r="J739" i="5"/>
  <c r="J738" i="5"/>
  <c r="J737" i="5"/>
  <c r="J736" i="5"/>
  <c r="J735" i="5"/>
  <c r="J734" i="5"/>
  <c r="J733" i="5"/>
  <c r="J732" i="5"/>
  <c r="J731" i="5"/>
  <c r="J730" i="5"/>
  <c r="J729" i="5"/>
  <c r="J728" i="5"/>
  <c r="J727" i="5"/>
  <c r="J726" i="5"/>
  <c r="J725" i="5"/>
  <c r="J724" i="5"/>
  <c r="J723" i="5"/>
  <c r="J722" i="5"/>
  <c r="J721" i="5"/>
  <c r="J720" i="5"/>
  <c r="J719" i="5"/>
  <c r="J718" i="5"/>
  <c r="J717" i="5"/>
  <c r="J716" i="5"/>
  <c r="J715" i="5"/>
  <c r="J714" i="5"/>
  <c r="J713" i="5"/>
  <c r="J712" i="5"/>
  <c r="J711" i="5"/>
  <c r="J710" i="5"/>
  <c r="J709" i="5"/>
  <c r="J708" i="5"/>
  <c r="J707" i="5"/>
  <c r="J706" i="5"/>
  <c r="J705" i="5"/>
  <c r="J704" i="5"/>
  <c r="J703" i="5"/>
  <c r="J702" i="5"/>
  <c r="J701" i="5"/>
  <c r="J700" i="5"/>
  <c r="J699" i="5"/>
  <c r="J698" i="5"/>
  <c r="J697" i="5"/>
  <c r="J696" i="5"/>
  <c r="J695" i="5"/>
  <c r="J694" i="5"/>
  <c r="J693" i="5"/>
  <c r="J692" i="5"/>
  <c r="J691" i="5"/>
  <c r="J690" i="5"/>
  <c r="J689" i="5"/>
  <c r="J688" i="5"/>
  <c r="J687" i="5"/>
  <c r="J686" i="5"/>
  <c r="J685" i="5"/>
  <c r="J684" i="5"/>
  <c r="J683" i="5"/>
  <c r="J682" i="5"/>
  <c r="J681" i="5"/>
  <c r="J680" i="5"/>
  <c r="J679" i="5"/>
  <c r="J678" i="5"/>
  <c r="J677" i="5"/>
  <c r="J676" i="5"/>
  <c r="J675" i="5"/>
  <c r="J674" i="5"/>
  <c r="J673" i="5"/>
  <c r="J672" i="5"/>
  <c r="J671" i="5"/>
  <c r="J670" i="5"/>
  <c r="J669" i="5"/>
  <c r="J668" i="5"/>
  <c r="J667" i="5"/>
  <c r="J666" i="5"/>
  <c r="J665" i="5"/>
  <c r="J664" i="5"/>
  <c r="J663" i="5"/>
  <c r="J662" i="5"/>
  <c r="J661" i="5"/>
  <c r="J660" i="5"/>
  <c r="J659" i="5"/>
  <c r="J658" i="5"/>
  <c r="J657" i="5"/>
  <c r="J656" i="5"/>
  <c r="J655" i="5"/>
  <c r="J654" i="5"/>
  <c r="J653" i="5"/>
  <c r="J652" i="5"/>
  <c r="J651" i="5"/>
  <c r="J650" i="5"/>
  <c r="J649" i="5"/>
  <c r="J648" i="5"/>
  <c r="J647" i="5"/>
  <c r="J646" i="5"/>
  <c r="J645" i="5"/>
  <c r="J644" i="5"/>
  <c r="J643" i="5"/>
  <c r="J642" i="5"/>
  <c r="J641" i="5"/>
  <c r="J640" i="5"/>
  <c r="J639" i="5"/>
  <c r="J638" i="5"/>
  <c r="J637" i="5"/>
  <c r="J636" i="5"/>
  <c r="J635" i="5"/>
  <c r="J634" i="5"/>
  <c r="J633" i="5"/>
  <c r="J632" i="5"/>
  <c r="J631" i="5"/>
  <c r="J630" i="5"/>
  <c r="J629" i="5"/>
  <c r="J628" i="5"/>
  <c r="J627" i="5"/>
  <c r="J626" i="5"/>
  <c r="J625" i="5"/>
  <c r="J624" i="5"/>
  <c r="J623" i="5"/>
  <c r="J622" i="5"/>
  <c r="J621" i="5"/>
  <c r="J620" i="5"/>
  <c r="J619" i="5"/>
  <c r="J618" i="5"/>
  <c r="J617" i="5"/>
  <c r="J616" i="5"/>
  <c r="J615" i="5"/>
  <c r="J614" i="5"/>
  <c r="J613" i="5"/>
  <c r="J612" i="5"/>
  <c r="J611" i="5"/>
  <c r="J610" i="5"/>
  <c r="J609" i="5"/>
  <c r="J608" i="5"/>
  <c r="J607" i="5"/>
  <c r="J606" i="5"/>
  <c r="J605" i="5"/>
  <c r="J604" i="5"/>
  <c r="J603" i="5"/>
  <c r="J602" i="5"/>
  <c r="J601" i="5"/>
  <c r="J600" i="5"/>
  <c r="J599" i="5"/>
  <c r="J598" i="5"/>
  <c r="J597" i="5"/>
  <c r="J596" i="5"/>
  <c r="J595" i="5"/>
  <c r="J594" i="5"/>
  <c r="J593" i="5"/>
  <c r="J592" i="5"/>
  <c r="J591" i="5"/>
  <c r="J590" i="5"/>
  <c r="J589" i="5"/>
  <c r="J588" i="5"/>
  <c r="J587" i="5"/>
  <c r="J586" i="5"/>
  <c r="J585" i="5"/>
  <c r="J584" i="5"/>
  <c r="J583" i="5"/>
  <c r="J582" i="5"/>
  <c r="J581" i="5"/>
  <c r="J580" i="5"/>
  <c r="J579" i="5"/>
  <c r="J578" i="5"/>
  <c r="J577" i="5"/>
  <c r="J576" i="5"/>
  <c r="J575" i="5"/>
  <c r="J574" i="5"/>
  <c r="J573" i="5"/>
  <c r="J572" i="5"/>
  <c r="J571" i="5"/>
  <c r="J570" i="5"/>
  <c r="J569" i="5"/>
  <c r="J568" i="5"/>
  <c r="J567" i="5"/>
  <c r="J566" i="5"/>
  <c r="J565" i="5"/>
  <c r="J564" i="5"/>
  <c r="J563" i="5"/>
  <c r="J562" i="5"/>
  <c r="J561" i="5"/>
  <c r="J560" i="5"/>
  <c r="J559" i="5"/>
  <c r="J558" i="5"/>
  <c r="J557" i="5"/>
  <c r="J556" i="5"/>
  <c r="J555" i="5"/>
  <c r="J554" i="5"/>
  <c r="J553" i="5"/>
  <c r="J552" i="5"/>
  <c r="J551" i="5"/>
  <c r="J550" i="5"/>
  <c r="J549" i="5"/>
  <c r="J548" i="5"/>
  <c r="J547" i="5"/>
  <c r="J546" i="5"/>
  <c r="J545" i="5"/>
  <c r="J544" i="5"/>
  <c r="J543" i="5"/>
  <c r="J542" i="5"/>
  <c r="J541" i="5"/>
  <c r="J540" i="5"/>
  <c r="J539" i="5"/>
  <c r="J538" i="5"/>
  <c r="J537" i="5"/>
  <c r="J536" i="5"/>
  <c r="J535" i="5"/>
  <c r="J534" i="5"/>
  <c r="J533" i="5"/>
  <c r="J532" i="5"/>
  <c r="J531" i="5"/>
  <c r="J530" i="5"/>
  <c r="J529" i="5"/>
  <c r="J528" i="5"/>
  <c r="J527" i="5"/>
  <c r="J526" i="5"/>
  <c r="J525" i="5"/>
  <c r="J524" i="5"/>
  <c r="J523" i="5"/>
  <c r="J522" i="5"/>
  <c r="J521" i="5"/>
  <c r="J520" i="5"/>
  <c r="J519" i="5"/>
  <c r="J518" i="5"/>
  <c r="J517" i="5"/>
  <c r="J516" i="5"/>
  <c r="J515" i="5"/>
  <c r="J514" i="5"/>
  <c r="J513" i="5"/>
  <c r="J512" i="5"/>
  <c r="J511" i="5"/>
  <c r="J510" i="5"/>
  <c r="J509" i="5"/>
  <c r="J508" i="5"/>
  <c r="J507" i="5"/>
  <c r="J506" i="5"/>
  <c r="J505" i="5"/>
  <c r="J504" i="5"/>
  <c r="J503" i="5"/>
  <c r="J502" i="5"/>
  <c r="J501" i="5"/>
  <c r="J500" i="5"/>
  <c r="J499" i="5"/>
  <c r="J498" i="5"/>
  <c r="J497" i="5"/>
  <c r="J496" i="5"/>
  <c r="J495" i="5"/>
  <c r="J494" i="5"/>
  <c r="J493" i="5"/>
  <c r="J492" i="5"/>
  <c r="J491" i="5"/>
  <c r="J490" i="5"/>
  <c r="J489" i="5"/>
  <c r="J488" i="5"/>
  <c r="J487" i="5"/>
  <c r="J486" i="5"/>
  <c r="J485" i="5"/>
  <c r="J484" i="5"/>
  <c r="J483" i="5"/>
  <c r="J482" i="5"/>
  <c r="J481" i="5"/>
  <c r="J480" i="5"/>
  <c r="J479" i="5"/>
  <c r="J478" i="5"/>
  <c r="J477" i="5"/>
  <c r="J476" i="5"/>
  <c r="J475" i="5"/>
  <c r="J474" i="5"/>
  <c r="J473" i="5"/>
  <c r="J472" i="5"/>
  <c r="J471" i="5"/>
  <c r="J470" i="5"/>
  <c r="J469" i="5"/>
  <c r="J468" i="5"/>
  <c r="J467" i="5"/>
  <c r="J466" i="5"/>
  <c r="J465" i="5"/>
  <c r="J464" i="5"/>
  <c r="J463" i="5"/>
  <c r="J462" i="5"/>
  <c r="J461" i="5"/>
  <c r="J460" i="5"/>
  <c r="J459" i="5"/>
  <c r="J458" i="5"/>
  <c r="J457" i="5"/>
  <c r="J456" i="5"/>
  <c r="J455" i="5"/>
  <c r="J454" i="5"/>
  <c r="J453" i="5"/>
  <c r="J452" i="5"/>
  <c r="J451" i="5"/>
  <c r="J450" i="5"/>
  <c r="J449" i="5"/>
  <c r="J448" i="5"/>
  <c r="J447" i="5"/>
  <c r="J446" i="5"/>
  <c r="J445" i="5"/>
  <c r="J444" i="5"/>
  <c r="J443" i="5"/>
  <c r="J442" i="5"/>
  <c r="J441" i="5"/>
  <c r="J440" i="5"/>
  <c r="J439" i="5"/>
  <c r="J438" i="5"/>
  <c r="J437" i="5"/>
  <c r="J436" i="5"/>
  <c r="J435" i="5"/>
  <c r="J434" i="5"/>
  <c r="J433" i="5"/>
  <c r="J432" i="5"/>
  <c r="J431" i="5"/>
  <c r="J430" i="5"/>
  <c r="J429" i="5"/>
  <c r="J428" i="5"/>
  <c r="J427" i="5"/>
  <c r="J426" i="5"/>
  <c r="J425" i="5"/>
  <c r="J424" i="5"/>
  <c r="J423" i="5"/>
  <c r="J422" i="5"/>
  <c r="J421" i="5"/>
  <c r="J420" i="5"/>
  <c r="J419" i="5"/>
  <c r="J418" i="5"/>
  <c r="J417" i="5"/>
  <c r="J416" i="5"/>
  <c r="J415" i="5"/>
  <c r="J414" i="5"/>
  <c r="J413" i="5"/>
  <c r="J412" i="5"/>
  <c r="J411" i="5"/>
  <c r="J410" i="5"/>
  <c r="J409" i="5"/>
  <c r="J408" i="5"/>
  <c r="J407" i="5"/>
  <c r="J406" i="5"/>
  <c r="J405" i="5"/>
  <c r="J404" i="5"/>
  <c r="J403" i="5"/>
  <c r="J402" i="5"/>
  <c r="J401" i="5"/>
  <c r="J400" i="5"/>
  <c r="J399" i="5"/>
  <c r="J398" i="5"/>
  <c r="J397" i="5"/>
  <c r="J396" i="5"/>
  <c r="J395" i="5"/>
  <c r="J394" i="5"/>
  <c r="J393" i="5"/>
  <c r="J392" i="5"/>
  <c r="J391" i="5"/>
  <c r="J390" i="5"/>
  <c r="J389" i="5"/>
  <c r="J388" i="5"/>
  <c r="J387" i="5"/>
  <c r="J386" i="5"/>
  <c r="J385" i="5"/>
  <c r="J384" i="5"/>
  <c r="J383" i="5"/>
  <c r="J382" i="5"/>
  <c r="J381" i="5"/>
  <c r="J380" i="5"/>
  <c r="J379" i="5"/>
  <c r="J378" i="5"/>
  <c r="J377" i="5"/>
  <c r="J376" i="5"/>
  <c r="J375" i="5"/>
  <c r="J374" i="5"/>
  <c r="J373" i="5"/>
  <c r="J372" i="5"/>
  <c r="J371" i="5"/>
  <c r="J370" i="5"/>
  <c r="J369" i="5"/>
  <c r="J368" i="5"/>
  <c r="J367" i="5"/>
  <c r="J366" i="5"/>
  <c r="J365" i="5"/>
  <c r="J364" i="5"/>
  <c r="J363" i="5"/>
  <c r="J362" i="5"/>
  <c r="J361" i="5"/>
  <c r="J360" i="5"/>
  <c r="J359" i="5"/>
  <c r="J358" i="5"/>
  <c r="J357" i="5"/>
  <c r="J356" i="5"/>
  <c r="J355" i="5"/>
  <c r="J354" i="5"/>
  <c r="J353" i="5"/>
  <c r="J352" i="5"/>
  <c r="J351" i="5"/>
  <c r="J350" i="5"/>
  <c r="J349" i="5"/>
  <c r="J348" i="5"/>
  <c r="J347" i="5"/>
  <c r="J346" i="5"/>
  <c r="J345" i="5"/>
  <c r="J344" i="5"/>
  <c r="J343" i="5"/>
  <c r="J342" i="5"/>
  <c r="J341" i="5"/>
  <c r="J340" i="5"/>
  <c r="J339" i="5"/>
  <c r="J338" i="5"/>
  <c r="J337" i="5"/>
  <c r="J336" i="5"/>
  <c r="J335" i="5"/>
  <c r="J334" i="5"/>
  <c r="J333" i="5"/>
  <c r="J332" i="5"/>
  <c r="J331" i="5"/>
  <c r="J330" i="5"/>
  <c r="J329" i="5"/>
  <c r="J328" i="5"/>
  <c r="J327" i="5"/>
  <c r="J326" i="5"/>
  <c r="J325" i="5"/>
  <c r="J324" i="5"/>
  <c r="J323" i="5"/>
  <c r="J322" i="5"/>
  <c r="J321" i="5"/>
  <c r="J320" i="5"/>
  <c r="J319" i="5"/>
  <c r="J318" i="5"/>
  <c r="J317" i="5"/>
  <c r="J316" i="5"/>
  <c r="J315" i="5"/>
  <c r="J314" i="5"/>
  <c r="J313" i="5"/>
  <c r="J312" i="5"/>
  <c r="J311" i="5"/>
  <c r="J310" i="5"/>
  <c r="J309" i="5"/>
  <c r="J308" i="5"/>
  <c r="J307" i="5"/>
  <c r="J306" i="5"/>
  <c r="J305" i="5"/>
  <c r="J304" i="5"/>
  <c r="J303" i="5"/>
  <c r="J302" i="5"/>
  <c r="J301" i="5"/>
  <c r="J300" i="5"/>
  <c r="J299" i="5"/>
  <c r="J298" i="5"/>
  <c r="J297" i="5"/>
  <c r="J296" i="5"/>
  <c r="J295" i="5"/>
  <c r="J294" i="5"/>
  <c r="J293" i="5"/>
  <c r="J292" i="5"/>
  <c r="J291" i="5"/>
  <c r="J290" i="5"/>
  <c r="J289" i="5"/>
  <c r="J288" i="5"/>
  <c r="J287" i="5"/>
  <c r="J286" i="5"/>
  <c r="J285" i="5"/>
  <c r="J284" i="5"/>
  <c r="J283" i="5"/>
  <c r="J282" i="5"/>
  <c r="J281" i="5"/>
  <c r="J280" i="5"/>
  <c r="J279" i="5"/>
  <c r="J278" i="5"/>
  <c r="J277" i="5"/>
  <c r="J276" i="5"/>
  <c r="J275" i="5"/>
  <c r="J274" i="5"/>
  <c r="J273" i="5"/>
  <c r="J272" i="5"/>
  <c r="J271" i="5"/>
  <c r="J270" i="5"/>
  <c r="J269" i="5"/>
  <c r="J268" i="5"/>
  <c r="J267" i="5"/>
  <c r="J266" i="5"/>
  <c r="J265" i="5"/>
  <c r="J264" i="5"/>
  <c r="J263" i="5"/>
  <c r="J262" i="5"/>
  <c r="J261" i="5"/>
  <c r="J260" i="5"/>
  <c r="J259" i="5"/>
  <c r="J258" i="5"/>
  <c r="J257" i="5"/>
  <c r="J256" i="5"/>
  <c r="J255" i="5"/>
  <c r="J254" i="5"/>
  <c r="J253" i="5"/>
  <c r="J252" i="5"/>
  <c r="J251" i="5"/>
  <c r="J250" i="5"/>
  <c r="J249" i="5"/>
  <c r="J248" i="5"/>
  <c r="J247" i="5"/>
  <c r="J246" i="5"/>
  <c r="J245" i="5"/>
  <c r="J244" i="5"/>
  <c r="J243" i="5"/>
  <c r="J242" i="5"/>
  <c r="J241" i="5"/>
  <c r="J240" i="5"/>
  <c r="J239" i="5"/>
  <c r="J238" i="5"/>
  <c r="J237" i="5"/>
  <c r="J236" i="5"/>
  <c r="J235" i="5"/>
  <c r="J234" i="5"/>
  <c r="J233" i="5"/>
  <c r="J232" i="5"/>
  <c r="J231" i="5"/>
  <c r="J230" i="5"/>
  <c r="J229" i="5"/>
  <c r="J228" i="5"/>
  <c r="J227" i="5"/>
  <c r="J226" i="5"/>
  <c r="J225" i="5"/>
  <c r="J224" i="5"/>
  <c r="J223" i="5"/>
  <c r="J222" i="5"/>
  <c r="J221" i="5"/>
  <c r="J220" i="5"/>
  <c r="J219" i="5"/>
  <c r="J218" i="5"/>
  <c r="J217" i="5"/>
  <c r="J216" i="5"/>
  <c r="J215" i="5"/>
  <c r="J214" i="5"/>
  <c r="J213" i="5"/>
  <c r="J212" i="5"/>
  <c r="J211" i="5"/>
  <c r="J210" i="5"/>
  <c r="J209" i="5"/>
  <c r="J208" i="5"/>
  <c r="J207" i="5"/>
  <c r="J206" i="5"/>
  <c r="J205" i="5"/>
  <c r="J204" i="5"/>
  <c r="J203" i="5"/>
  <c r="J202" i="5"/>
  <c r="J201" i="5"/>
  <c r="J200" i="5"/>
  <c r="J199" i="5"/>
  <c r="J198" i="5"/>
  <c r="J197" i="5"/>
  <c r="J196" i="5"/>
  <c r="J195" i="5"/>
  <c r="J194" i="5"/>
  <c r="J193" i="5"/>
  <c r="J192" i="5"/>
  <c r="J191" i="5"/>
  <c r="J190" i="5"/>
  <c r="J189" i="5"/>
  <c r="J188" i="5"/>
  <c r="J187" i="5"/>
  <c r="J186" i="5"/>
  <c r="J185" i="5"/>
  <c r="J184" i="5"/>
  <c r="J183" i="5"/>
  <c r="J182" i="5"/>
  <c r="J181" i="5"/>
  <c r="J180" i="5"/>
  <c r="J179" i="5"/>
  <c r="J178" i="5"/>
  <c r="J177" i="5"/>
  <c r="J176" i="5"/>
  <c r="J175" i="5"/>
  <c r="J174" i="5"/>
  <c r="J173" i="5"/>
  <c r="J172" i="5"/>
  <c r="J171" i="5"/>
  <c r="J170" i="5"/>
  <c r="J169" i="5"/>
  <c r="J168" i="5"/>
  <c r="J167" i="5"/>
  <c r="J166" i="5"/>
  <c r="J165" i="5"/>
  <c r="J164" i="5"/>
  <c r="J163" i="5"/>
  <c r="J162" i="5"/>
  <c r="J161" i="5"/>
  <c r="J160" i="5"/>
  <c r="J159" i="5"/>
  <c r="J158" i="5"/>
  <c r="J157" i="5"/>
  <c r="J156" i="5"/>
  <c r="J155" i="5"/>
  <c r="J154" i="5"/>
  <c r="J153" i="5"/>
  <c r="J152" i="5"/>
  <c r="J151" i="5"/>
  <c r="J150" i="5"/>
  <c r="J149" i="5"/>
  <c r="J148" i="5"/>
  <c r="J147" i="5"/>
  <c r="J146" i="5"/>
  <c r="J145" i="5"/>
  <c r="J144" i="5"/>
  <c r="J143" i="5"/>
  <c r="J142" i="5"/>
  <c r="J141" i="5"/>
  <c r="J140" i="5"/>
  <c r="J139" i="5"/>
  <c r="J138" i="5"/>
  <c r="J137" i="5"/>
  <c r="J136" i="5"/>
  <c r="J135" i="5"/>
  <c r="J134" i="5"/>
  <c r="J133" i="5"/>
  <c r="J132" i="5"/>
  <c r="J131" i="5"/>
  <c r="J130" i="5"/>
  <c r="J129" i="5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" i="5"/>
  <c r="H77" i="6" l="1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H77" i="3" l="1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W9" i="3"/>
  <c r="M9" i="3"/>
  <c r="Y77" i="6" l="1"/>
  <c r="X77" i="6"/>
  <c r="Y76" i="6"/>
  <c r="X76" i="6"/>
  <c r="Y75" i="6"/>
  <c r="X75" i="6"/>
  <c r="Y74" i="6"/>
  <c r="X74" i="6"/>
  <c r="Y73" i="6"/>
  <c r="X73" i="6"/>
  <c r="Y72" i="6"/>
  <c r="X72" i="6"/>
  <c r="Y71" i="6"/>
  <c r="X71" i="6"/>
  <c r="Y70" i="6"/>
  <c r="X70" i="6"/>
  <c r="Y69" i="6"/>
  <c r="X69" i="6"/>
  <c r="Y68" i="6"/>
  <c r="X68" i="6"/>
  <c r="Y67" i="6"/>
  <c r="X67" i="6"/>
  <c r="Y66" i="6"/>
  <c r="X66" i="6"/>
  <c r="Y65" i="6"/>
  <c r="X65" i="6"/>
  <c r="Y64" i="6"/>
  <c r="X64" i="6"/>
  <c r="Y63" i="6"/>
  <c r="X63" i="6"/>
  <c r="Y62" i="6"/>
  <c r="X62" i="6"/>
  <c r="Y61" i="6"/>
  <c r="X61" i="6"/>
  <c r="Y60" i="6"/>
  <c r="X60" i="6"/>
  <c r="Y59" i="6"/>
  <c r="X59" i="6"/>
  <c r="Y58" i="6"/>
  <c r="X58" i="6"/>
  <c r="Y57" i="6"/>
  <c r="X57" i="6"/>
  <c r="Y56" i="6"/>
  <c r="X56" i="6"/>
  <c r="Y55" i="6"/>
  <c r="X55" i="6"/>
  <c r="Y54" i="6"/>
  <c r="X54" i="6"/>
  <c r="Y53" i="6"/>
  <c r="X53" i="6"/>
  <c r="Y52" i="6"/>
  <c r="X52" i="6"/>
  <c r="Y51" i="6"/>
  <c r="X51" i="6"/>
  <c r="Y50" i="6"/>
  <c r="X50" i="6"/>
  <c r="Y49" i="6"/>
  <c r="X49" i="6"/>
  <c r="Y48" i="6"/>
  <c r="X48" i="6"/>
  <c r="Y47" i="6"/>
  <c r="X47" i="6"/>
  <c r="Y46" i="6"/>
  <c r="X46" i="6"/>
  <c r="Y45" i="6"/>
  <c r="X45" i="6"/>
  <c r="Y44" i="6"/>
  <c r="X44" i="6"/>
  <c r="Y43" i="6"/>
  <c r="X43" i="6"/>
  <c r="Y42" i="6"/>
  <c r="X42" i="6"/>
  <c r="Y41" i="6"/>
  <c r="X41" i="6"/>
  <c r="Y40" i="6"/>
  <c r="X40" i="6"/>
  <c r="Y39" i="6"/>
  <c r="X39" i="6"/>
  <c r="Y38" i="6"/>
  <c r="X38" i="6"/>
  <c r="Y37" i="6"/>
  <c r="X37" i="6"/>
  <c r="Y36" i="6"/>
  <c r="X36" i="6"/>
  <c r="Y35" i="6"/>
  <c r="X35" i="6"/>
  <c r="Y77" i="3"/>
  <c r="X77" i="3"/>
  <c r="Y76" i="3"/>
  <c r="X76" i="3"/>
  <c r="Y75" i="3"/>
  <c r="X75" i="3"/>
  <c r="Y74" i="3"/>
  <c r="X74" i="3"/>
  <c r="Y73" i="3"/>
  <c r="X73" i="3"/>
  <c r="Y72" i="3"/>
  <c r="X72" i="3"/>
  <c r="Y71" i="3"/>
  <c r="X71" i="3"/>
  <c r="Y70" i="3"/>
  <c r="X70" i="3"/>
  <c r="Y69" i="3"/>
  <c r="X69" i="3"/>
  <c r="Y68" i="3"/>
  <c r="X68" i="3"/>
  <c r="Y67" i="3"/>
  <c r="X67" i="3"/>
  <c r="Y66" i="3"/>
  <c r="X66" i="3"/>
  <c r="Y65" i="3"/>
  <c r="X65" i="3"/>
  <c r="Y64" i="3"/>
  <c r="X64" i="3"/>
  <c r="Y63" i="3"/>
  <c r="X63" i="3"/>
  <c r="Y62" i="3"/>
  <c r="X62" i="3"/>
  <c r="Y61" i="3"/>
  <c r="X61" i="3"/>
  <c r="Y60" i="3"/>
  <c r="X60" i="3"/>
  <c r="Y59" i="3"/>
  <c r="X59" i="3"/>
  <c r="Y58" i="3"/>
  <c r="X58" i="3"/>
  <c r="Y57" i="3"/>
  <c r="X57" i="3"/>
  <c r="Y56" i="3"/>
  <c r="X56" i="3"/>
  <c r="Y55" i="3"/>
  <c r="X55" i="3"/>
  <c r="Y54" i="3"/>
  <c r="X54" i="3"/>
  <c r="Y53" i="3"/>
  <c r="X53" i="3"/>
  <c r="Y52" i="3"/>
  <c r="X52" i="3"/>
  <c r="Y51" i="3"/>
  <c r="X51" i="3"/>
  <c r="Y50" i="3"/>
  <c r="X50" i="3"/>
  <c r="Y49" i="3"/>
  <c r="X49" i="3"/>
  <c r="Y48" i="3"/>
  <c r="X48" i="3"/>
  <c r="Y47" i="3"/>
  <c r="X47" i="3"/>
  <c r="Y46" i="3"/>
  <c r="X46" i="3"/>
  <c r="Y45" i="3"/>
  <c r="X45" i="3"/>
  <c r="Y44" i="3"/>
  <c r="X44" i="3"/>
  <c r="Y43" i="3"/>
  <c r="X43" i="3"/>
  <c r="Y42" i="3"/>
  <c r="X42" i="3"/>
  <c r="Y41" i="3"/>
  <c r="X41" i="3"/>
  <c r="Y40" i="3"/>
  <c r="X40" i="3"/>
  <c r="Y39" i="3"/>
  <c r="X39" i="3"/>
  <c r="Y38" i="3"/>
  <c r="X38" i="3"/>
  <c r="Y37" i="3"/>
  <c r="X37" i="3"/>
  <c r="Y36" i="3"/>
  <c r="X36" i="3"/>
  <c r="Y35" i="3"/>
  <c r="X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X34" i="3"/>
  <c r="X33" i="3"/>
  <c r="X32" i="3"/>
  <c r="X31" i="3"/>
  <c r="X30" i="3"/>
  <c r="X29" i="3"/>
  <c r="X28" i="3"/>
  <c r="X27" i="3"/>
  <c r="X26" i="3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Y12" i="3"/>
  <c r="Y34" i="6"/>
  <c r="X34" i="6"/>
  <c r="Y33" i="6"/>
  <c r="X33" i="6"/>
  <c r="Y32" i="6"/>
  <c r="X32" i="6"/>
  <c r="Y31" i="6"/>
  <c r="X31" i="6"/>
  <c r="Y30" i="6"/>
  <c r="X30" i="6"/>
  <c r="Y29" i="6"/>
  <c r="X29" i="6"/>
  <c r="Y28" i="6"/>
  <c r="X28" i="6"/>
  <c r="Y27" i="6"/>
  <c r="X27" i="6"/>
  <c r="Y26" i="6"/>
  <c r="X26" i="6"/>
  <c r="Y25" i="6"/>
  <c r="X25" i="6"/>
  <c r="Y24" i="6"/>
  <c r="X24" i="6"/>
  <c r="Y23" i="6"/>
  <c r="X23" i="6"/>
  <c r="Y22" i="6"/>
  <c r="X22" i="6"/>
  <c r="Y21" i="6"/>
  <c r="X21" i="6"/>
  <c r="Y20" i="6"/>
  <c r="X20" i="6"/>
  <c r="Y19" i="6"/>
  <c r="X19" i="6"/>
  <c r="Y18" i="6"/>
  <c r="X18" i="6"/>
  <c r="Y17" i="6"/>
  <c r="X17" i="6"/>
  <c r="Y16" i="6"/>
  <c r="X16" i="6"/>
  <c r="Y15" i="6"/>
  <c r="X15" i="6"/>
  <c r="Y14" i="6"/>
  <c r="X14" i="6"/>
  <c r="Y13" i="6"/>
  <c r="X13" i="6"/>
  <c r="Y12" i="6"/>
  <c r="X12" i="6"/>
  <c r="M9" i="6"/>
  <c r="W9" i="6"/>
  <c r="Y8" i="3" l="1"/>
  <c r="I13" i="4"/>
  <c r="I12" i="4"/>
  <c r="I77" i="3"/>
  <c r="N77" i="3" s="1"/>
  <c r="I76" i="3"/>
  <c r="N76" i="3" s="1"/>
  <c r="I75" i="3"/>
  <c r="N75" i="3" s="1"/>
  <c r="I74" i="3"/>
  <c r="N74" i="3" s="1"/>
  <c r="I73" i="3"/>
  <c r="N73" i="3" s="1"/>
  <c r="I72" i="3"/>
  <c r="N72" i="3" s="1"/>
  <c r="I71" i="3"/>
  <c r="N71" i="3" s="1"/>
  <c r="I70" i="3"/>
  <c r="N70" i="3" s="1"/>
  <c r="I69" i="3"/>
  <c r="N69" i="3" s="1"/>
  <c r="I68" i="3"/>
  <c r="N68" i="3" s="1"/>
  <c r="I67" i="3"/>
  <c r="N67" i="3" s="1"/>
  <c r="I66" i="3"/>
  <c r="N66" i="3" s="1"/>
  <c r="I65" i="3"/>
  <c r="N65" i="3" s="1"/>
  <c r="I64" i="3"/>
  <c r="N64" i="3" s="1"/>
  <c r="I63" i="3"/>
  <c r="N63" i="3" s="1"/>
  <c r="I62" i="3"/>
  <c r="N62" i="3" s="1"/>
  <c r="I61" i="3"/>
  <c r="N61" i="3" s="1"/>
  <c r="I60" i="3"/>
  <c r="N60" i="3" s="1"/>
  <c r="I59" i="3"/>
  <c r="N59" i="3" s="1"/>
  <c r="I58" i="3"/>
  <c r="N58" i="3" s="1"/>
  <c r="I57" i="3"/>
  <c r="N57" i="3" s="1"/>
  <c r="I56" i="3"/>
  <c r="N56" i="3" s="1"/>
  <c r="I55" i="3"/>
  <c r="N55" i="3" s="1"/>
  <c r="I54" i="3"/>
  <c r="N54" i="3" s="1"/>
  <c r="I53" i="3"/>
  <c r="N53" i="3" s="1"/>
  <c r="I52" i="3"/>
  <c r="N52" i="3" s="1"/>
  <c r="I51" i="3"/>
  <c r="N51" i="3" s="1"/>
  <c r="I50" i="3"/>
  <c r="N50" i="3" s="1"/>
  <c r="I49" i="3"/>
  <c r="N49" i="3" s="1"/>
  <c r="I48" i="3"/>
  <c r="N48" i="3" s="1"/>
  <c r="I47" i="3"/>
  <c r="N47" i="3" s="1"/>
  <c r="I46" i="3"/>
  <c r="N46" i="3" s="1"/>
  <c r="I45" i="3"/>
  <c r="N45" i="3" s="1"/>
  <c r="I44" i="3"/>
  <c r="N44" i="3" s="1"/>
  <c r="I43" i="3"/>
  <c r="N43" i="3" s="1"/>
  <c r="I42" i="3"/>
  <c r="N42" i="3" s="1"/>
  <c r="I41" i="3"/>
  <c r="N41" i="3" s="1"/>
  <c r="I40" i="3"/>
  <c r="N40" i="3" s="1"/>
  <c r="I39" i="3"/>
  <c r="N39" i="3" s="1"/>
  <c r="I38" i="3"/>
  <c r="N38" i="3" s="1"/>
  <c r="I37" i="3"/>
  <c r="N37" i="3" s="1"/>
  <c r="I36" i="3"/>
  <c r="N36" i="3" s="1"/>
  <c r="I35" i="3"/>
  <c r="N35" i="3" s="1"/>
  <c r="I34" i="3"/>
  <c r="N34" i="3" s="1"/>
  <c r="I33" i="3"/>
  <c r="N33" i="3" s="1"/>
  <c r="I32" i="3"/>
  <c r="N32" i="3" s="1"/>
  <c r="I31" i="3"/>
  <c r="N31" i="3" s="1"/>
  <c r="I30" i="3"/>
  <c r="N30" i="3" s="1"/>
  <c r="I29" i="3"/>
  <c r="N29" i="3" s="1"/>
  <c r="I28" i="3"/>
  <c r="N28" i="3" s="1"/>
  <c r="I27" i="3"/>
  <c r="N27" i="3" s="1"/>
  <c r="I26" i="3"/>
  <c r="N26" i="3" s="1"/>
  <c r="I25" i="3"/>
  <c r="N25" i="3" s="1"/>
  <c r="I24" i="3"/>
  <c r="N24" i="3" s="1"/>
  <c r="I23" i="3"/>
  <c r="N23" i="3" s="1"/>
  <c r="I22" i="3"/>
  <c r="N22" i="3" s="1"/>
  <c r="I21" i="3"/>
  <c r="N21" i="3" s="1"/>
  <c r="I20" i="3"/>
  <c r="N20" i="3" s="1"/>
  <c r="I19" i="3"/>
  <c r="N19" i="3" s="1"/>
  <c r="I18" i="3"/>
  <c r="N18" i="3" s="1"/>
  <c r="I17" i="3"/>
  <c r="N17" i="3" s="1"/>
  <c r="I16" i="3"/>
  <c r="N16" i="3" s="1"/>
  <c r="I15" i="3"/>
  <c r="N15" i="3" s="1"/>
  <c r="I14" i="3"/>
  <c r="N14" i="3" s="1"/>
  <c r="I13" i="3"/>
  <c r="N13" i="3" s="1"/>
  <c r="I12" i="3"/>
  <c r="N12" i="3" s="1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O19" i="6" l="1"/>
  <c r="N19" i="6"/>
  <c r="O31" i="6"/>
  <c r="N31" i="6"/>
  <c r="O43" i="6"/>
  <c r="N43" i="6"/>
  <c r="O51" i="6"/>
  <c r="N51" i="6"/>
  <c r="O63" i="6"/>
  <c r="N63" i="6"/>
  <c r="O75" i="6"/>
  <c r="N75" i="6"/>
  <c r="O16" i="6"/>
  <c r="N16" i="6"/>
  <c r="N20" i="6"/>
  <c r="O20" i="6"/>
  <c r="N24" i="6"/>
  <c r="O24" i="6"/>
  <c r="O28" i="6"/>
  <c r="N28" i="6"/>
  <c r="N32" i="6"/>
  <c r="O32" i="6"/>
  <c r="N36" i="6"/>
  <c r="O36" i="6"/>
  <c r="N40" i="6"/>
  <c r="O40" i="6"/>
  <c r="O44" i="6"/>
  <c r="N44" i="6"/>
  <c r="O48" i="6"/>
  <c r="N48" i="6"/>
  <c r="O52" i="6"/>
  <c r="N52" i="6"/>
  <c r="N56" i="6"/>
  <c r="O56" i="6"/>
  <c r="N60" i="6"/>
  <c r="O60" i="6"/>
  <c r="O64" i="6"/>
  <c r="N64" i="6"/>
  <c r="N68" i="6"/>
  <c r="O68" i="6"/>
  <c r="N72" i="6"/>
  <c r="O72" i="6"/>
  <c r="N76" i="6"/>
  <c r="O76" i="6"/>
  <c r="O15" i="6"/>
  <c r="N15" i="6"/>
  <c r="O23" i="6"/>
  <c r="N23" i="6"/>
  <c r="O35" i="6"/>
  <c r="N35" i="6"/>
  <c r="O47" i="6"/>
  <c r="N47" i="6"/>
  <c r="O59" i="6"/>
  <c r="N59" i="6"/>
  <c r="O67" i="6"/>
  <c r="N67" i="6"/>
  <c r="O17" i="6"/>
  <c r="N17" i="6"/>
  <c r="O25" i="6"/>
  <c r="N25" i="6"/>
  <c r="O33" i="6"/>
  <c r="N33" i="6"/>
  <c r="O37" i="6"/>
  <c r="N37" i="6"/>
  <c r="O45" i="6"/>
  <c r="N45" i="6"/>
  <c r="O49" i="6"/>
  <c r="N49" i="6"/>
  <c r="O53" i="6"/>
  <c r="N53" i="6"/>
  <c r="O57" i="6"/>
  <c r="N57" i="6"/>
  <c r="O61" i="6"/>
  <c r="N61" i="6"/>
  <c r="O65" i="6"/>
  <c r="N65" i="6"/>
  <c r="O69" i="6"/>
  <c r="N69" i="6"/>
  <c r="O73" i="6"/>
  <c r="N73" i="6"/>
  <c r="O77" i="6"/>
  <c r="N77" i="6"/>
  <c r="O27" i="6"/>
  <c r="N27" i="6"/>
  <c r="O39" i="6"/>
  <c r="N39" i="6"/>
  <c r="O55" i="6"/>
  <c r="N55" i="6"/>
  <c r="O71" i="6"/>
  <c r="N71" i="6"/>
  <c r="O13" i="6"/>
  <c r="N13" i="6"/>
  <c r="O21" i="6"/>
  <c r="N21" i="6"/>
  <c r="O29" i="6"/>
  <c r="N29" i="6"/>
  <c r="O41" i="6"/>
  <c r="N41" i="6"/>
  <c r="N14" i="6"/>
  <c r="O14" i="6"/>
  <c r="N18" i="6"/>
  <c r="O18" i="6"/>
  <c r="O22" i="6"/>
  <c r="N22" i="6"/>
  <c r="N26" i="6"/>
  <c r="O26" i="6"/>
  <c r="N30" i="6"/>
  <c r="O30" i="6"/>
  <c r="O34" i="6"/>
  <c r="N34" i="6"/>
  <c r="O38" i="6"/>
  <c r="N38" i="6"/>
  <c r="N42" i="6"/>
  <c r="O42" i="6"/>
  <c r="N46" i="6"/>
  <c r="O46" i="6"/>
  <c r="N50" i="6"/>
  <c r="O50" i="6"/>
  <c r="N54" i="6"/>
  <c r="O54" i="6"/>
  <c r="O58" i="6"/>
  <c r="N58" i="6"/>
  <c r="N62" i="6"/>
  <c r="O62" i="6"/>
  <c r="N66" i="6"/>
  <c r="O66" i="6"/>
  <c r="O70" i="6"/>
  <c r="N70" i="6"/>
  <c r="O74" i="6"/>
  <c r="N74" i="6"/>
  <c r="N12" i="6"/>
  <c r="O12" i="6"/>
  <c r="O8" i="3"/>
  <c r="O76" i="3" l="1"/>
  <c r="P76" i="3" s="1"/>
  <c r="O74" i="3"/>
  <c r="P74" i="3" s="1"/>
  <c r="O72" i="3"/>
  <c r="P72" i="3" s="1"/>
  <c r="O70" i="3"/>
  <c r="P70" i="3" s="1"/>
  <c r="O68" i="3"/>
  <c r="P68" i="3" s="1"/>
  <c r="O66" i="3"/>
  <c r="P66" i="3" s="1"/>
  <c r="O64" i="3"/>
  <c r="P64" i="3" s="1"/>
  <c r="O62" i="3"/>
  <c r="P62" i="3" s="1"/>
  <c r="O60" i="3"/>
  <c r="P60" i="3" s="1"/>
  <c r="O58" i="3"/>
  <c r="P58" i="3" s="1"/>
  <c r="O56" i="3"/>
  <c r="P56" i="3" s="1"/>
  <c r="O54" i="3"/>
  <c r="P54" i="3" s="1"/>
  <c r="O52" i="3"/>
  <c r="P52" i="3" s="1"/>
  <c r="O50" i="3"/>
  <c r="P50" i="3" s="1"/>
  <c r="O48" i="3"/>
  <c r="P48" i="3" s="1"/>
  <c r="O46" i="3"/>
  <c r="P46" i="3" s="1"/>
  <c r="O44" i="3"/>
  <c r="P44" i="3" s="1"/>
  <c r="O42" i="3"/>
  <c r="P42" i="3" s="1"/>
  <c r="O40" i="3"/>
  <c r="P40" i="3" s="1"/>
  <c r="O38" i="3"/>
  <c r="P38" i="3" s="1"/>
  <c r="O36" i="3"/>
  <c r="P36" i="3" s="1"/>
  <c r="O34" i="3"/>
  <c r="P34" i="3" s="1"/>
  <c r="O32" i="3"/>
  <c r="P32" i="3" s="1"/>
  <c r="O30" i="3"/>
  <c r="P30" i="3" s="1"/>
  <c r="O28" i="3"/>
  <c r="P28" i="3" s="1"/>
  <c r="O26" i="3"/>
  <c r="P26" i="3" s="1"/>
  <c r="O24" i="3"/>
  <c r="P24" i="3" s="1"/>
  <c r="O22" i="3"/>
  <c r="P22" i="3" s="1"/>
  <c r="O20" i="3"/>
  <c r="P20" i="3" s="1"/>
  <c r="O18" i="3"/>
  <c r="P18" i="3" s="1"/>
  <c r="O16" i="3"/>
  <c r="P16" i="3" s="1"/>
  <c r="O14" i="3"/>
  <c r="P14" i="3" s="1"/>
  <c r="O12" i="3"/>
  <c r="P12" i="3" s="1"/>
  <c r="O77" i="3"/>
  <c r="P77" i="3" s="1"/>
  <c r="O75" i="3"/>
  <c r="P75" i="3" s="1"/>
  <c r="O73" i="3"/>
  <c r="P73" i="3" s="1"/>
  <c r="O71" i="3"/>
  <c r="P71" i="3" s="1"/>
  <c r="O69" i="3"/>
  <c r="P69" i="3" s="1"/>
  <c r="O67" i="3"/>
  <c r="P67" i="3" s="1"/>
  <c r="O65" i="3"/>
  <c r="P65" i="3" s="1"/>
  <c r="O63" i="3"/>
  <c r="P63" i="3" s="1"/>
  <c r="O61" i="3"/>
  <c r="P61" i="3" s="1"/>
  <c r="O59" i="3"/>
  <c r="P59" i="3" s="1"/>
  <c r="O57" i="3"/>
  <c r="P57" i="3" s="1"/>
  <c r="O55" i="3"/>
  <c r="P55" i="3" s="1"/>
  <c r="O53" i="3"/>
  <c r="P53" i="3" s="1"/>
  <c r="O51" i="3"/>
  <c r="P51" i="3" s="1"/>
  <c r="O49" i="3"/>
  <c r="P49" i="3" s="1"/>
  <c r="O47" i="3"/>
  <c r="P47" i="3" s="1"/>
  <c r="O45" i="3"/>
  <c r="P45" i="3" s="1"/>
  <c r="O43" i="3"/>
  <c r="P43" i="3" s="1"/>
  <c r="O41" i="3"/>
  <c r="P41" i="3" s="1"/>
  <c r="O39" i="3"/>
  <c r="P39" i="3" s="1"/>
  <c r="O37" i="3"/>
  <c r="P37" i="3" s="1"/>
  <c r="O35" i="3"/>
  <c r="P35" i="3" s="1"/>
  <c r="O33" i="3"/>
  <c r="P33" i="3" s="1"/>
  <c r="O31" i="3"/>
  <c r="P31" i="3" s="1"/>
  <c r="O29" i="3"/>
  <c r="P29" i="3" s="1"/>
  <c r="O27" i="3"/>
  <c r="P27" i="3" s="1"/>
  <c r="O25" i="3"/>
  <c r="P25" i="3" s="1"/>
  <c r="O23" i="3"/>
  <c r="P23" i="3" s="1"/>
  <c r="O21" i="3"/>
  <c r="P21" i="3" s="1"/>
  <c r="O19" i="3"/>
  <c r="P19" i="3" s="1"/>
  <c r="O17" i="3"/>
  <c r="P17" i="3" s="1"/>
  <c r="O15" i="3"/>
  <c r="P15" i="3" s="1"/>
  <c r="O13" i="3"/>
  <c r="P13" i="3" s="1"/>
  <c r="AA77" i="6" l="1"/>
  <c r="AA76" i="6"/>
  <c r="AA75" i="6"/>
  <c r="AA74" i="6"/>
  <c r="AA73" i="6"/>
  <c r="AA72" i="6"/>
  <c r="AA70" i="6"/>
  <c r="AA69" i="6"/>
  <c r="AA68" i="6"/>
  <c r="AA67" i="6"/>
  <c r="AA66" i="6"/>
  <c r="AA65" i="6"/>
  <c r="AA64" i="6"/>
  <c r="AA63" i="6"/>
  <c r="AA62" i="6"/>
  <c r="AA61" i="6"/>
  <c r="AA60" i="6"/>
  <c r="AA59" i="6"/>
  <c r="AA56" i="6"/>
  <c r="AA55" i="6"/>
  <c r="AA54" i="6"/>
  <c r="AA53" i="6"/>
  <c r="AA52" i="6"/>
  <c r="AA51" i="6"/>
  <c r="AA50" i="6"/>
  <c r="AA49" i="6"/>
  <c r="AA48" i="6"/>
  <c r="AA47" i="6"/>
  <c r="AA46" i="6"/>
  <c r="AA45" i="6"/>
  <c r="AA44" i="6"/>
  <c r="AA43" i="6"/>
  <c r="AA42" i="6"/>
  <c r="AA41" i="6"/>
  <c r="AA40" i="6"/>
  <c r="AA39" i="6"/>
  <c r="AA38" i="6"/>
  <c r="AA37" i="6"/>
  <c r="AA35" i="6"/>
  <c r="AA34" i="6"/>
  <c r="AA31" i="6"/>
  <c r="AA30" i="6"/>
  <c r="AA29" i="6"/>
  <c r="AA28" i="6"/>
  <c r="AA27" i="6"/>
  <c r="AA26" i="6"/>
  <c r="AA25" i="6"/>
  <c r="AA24" i="6"/>
  <c r="AA23" i="6"/>
  <c r="AA21" i="6"/>
  <c r="AA20" i="6"/>
  <c r="AA19" i="6"/>
  <c r="AA18" i="6"/>
  <c r="AA17" i="6"/>
  <c r="AA16" i="6"/>
  <c r="AA14" i="6"/>
  <c r="AA13" i="6"/>
  <c r="I8" i="6"/>
  <c r="AA77" i="3"/>
  <c r="AA76" i="3"/>
  <c r="AA75" i="3"/>
  <c r="AA74" i="3"/>
  <c r="AA73" i="3"/>
  <c r="AA72" i="3"/>
  <c r="AA71" i="3"/>
  <c r="AA70" i="3"/>
  <c r="AA69" i="3"/>
  <c r="AA68" i="3"/>
  <c r="AA67" i="3"/>
  <c r="AA65" i="3"/>
  <c r="AA64" i="3"/>
  <c r="AA63" i="3"/>
  <c r="AA62" i="3"/>
  <c r="AA61" i="3"/>
  <c r="AA60" i="3"/>
  <c r="AA59" i="3"/>
  <c r="AA58" i="3"/>
  <c r="AA57" i="3"/>
  <c r="AA56" i="3"/>
  <c r="AA54" i="3"/>
  <c r="AA53" i="3"/>
  <c r="AA52" i="3"/>
  <c r="AA50" i="3"/>
  <c r="AA49" i="3"/>
  <c r="AA48" i="3"/>
  <c r="AA47" i="3"/>
  <c r="AA46" i="3"/>
  <c r="AA45" i="3"/>
  <c r="AA44" i="3"/>
  <c r="AA42" i="3"/>
  <c r="AA41" i="3"/>
  <c r="AA40" i="3"/>
  <c r="AA39" i="3"/>
  <c r="AA38" i="3"/>
  <c r="AA37" i="3"/>
  <c r="AA36" i="3"/>
  <c r="AA35" i="3"/>
  <c r="AA34" i="3"/>
  <c r="AA33" i="3"/>
  <c r="AA32" i="3"/>
  <c r="AA31" i="3"/>
  <c r="AA30" i="3"/>
  <c r="AA29" i="3"/>
  <c r="AA28" i="3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AA14" i="3"/>
  <c r="AA13" i="3"/>
  <c r="AA12" i="3"/>
  <c r="Q1" i="6"/>
  <c r="AA1" i="6" s="1"/>
  <c r="H2" i="6"/>
  <c r="F1" i="6"/>
  <c r="D2" i="6"/>
  <c r="Q77" i="6"/>
  <c r="K74" i="6"/>
  <c r="Q73" i="6"/>
  <c r="Q71" i="6"/>
  <c r="Q69" i="6"/>
  <c r="K67" i="6"/>
  <c r="K66" i="6"/>
  <c r="Q61" i="6"/>
  <c r="Q57" i="6"/>
  <c r="Q56" i="6"/>
  <c r="Q55" i="6"/>
  <c r="Q54" i="6"/>
  <c r="T53" i="6"/>
  <c r="Q52" i="6"/>
  <c r="Q51" i="6"/>
  <c r="Q50" i="6"/>
  <c r="Q49" i="6"/>
  <c r="Q48" i="6"/>
  <c r="Q46" i="6"/>
  <c r="Q45" i="6"/>
  <c r="T44" i="6"/>
  <c r="Q43" i="6"/>
  <c r="Q41" i="6"/>
  <c r="Q39" i="6"/>
  <c r="Q38" i="6"/>
  <c r="T37" i="6"/>
  <c r="T36" i="6"/>
  <c r="T35" i="6"/>
  <c r="K28" i="6"/>
  <c r="K26" i="6"/>
  <c r="Q24" i="6"/>
  <c r="Q22" i="6"/>
  <c r="K20" i="6"/>
  <c r="T14" i="6"/>
  <c r="T12" i="6"/>
  <c r="I6" i="6"/>
  <c r="I6" i="3"/>
  <c r="C1" i="3"/>
  <c r="I9" i="1"/>
  <c r="G12" i="4"/>
  <c r="G8" i="1" s="1"/>
  <c r="Q4" i="3" s="1"/>
  <c r="AA4" i="3" s="1"/>
  <c r="E6" i="1"/>
  <c r="O2" i="3" s="1"/>
  <c r="Y2" i="3" s="1"/>
  <c r="I6" i="1"/>
  <c r="H2" i="3" s="1"/>
  <c r="O84" i="4"/>
  <c r="I8" i="3"/>
  <c r="Q57" i="3"/>
  <c r="T56" i="3"/>
  <c r="Q55" i="3"/>
  <c r="Q54" i="3"/>
  <c r="K53" i="3"/>
  <c r="T52" i="3"/>
  <c r="K51" i="3"/>
  <c r="Q50" i="3"/>
  <c r="Q49" i="3"/>
  <c r="T48" i="3"/>
  <c r="K47" i="3"/>
  <c r="T43" i="3"/>
  <c r="K42" i="3"/>
  <c r="K40" i="3"/>
  <c r="Q40" i="3"/>
  <c r="K38" i="3"/>
  <c r="Q37" i="3"/>
  <c r="K37" i="3"/>
  <c r="K36" i="3"/>
  <c r="K35" i="3"/>
  <c r="Q1" i="3"/>
  <c r="AA1" i="3" s="1"/>
  <c r="F1" i="3"/>
  <c r="K14" i="3"/>
  <c r="K17" i="3"/>
  <c r="K23" i="3"/>
  <c r="K26" i="3"/>
  <c r="Q30" i="3"/>
  <c r="Q33" i="3"/>
  <c r="Q34" i="3"/>
  <c r="T58" i="3"/>
  <c r="K60" i="3"/>
  <c r="K61" i="3"/>
  <c r="K62" i="3"/>
  <c r="Q64" i="3"/>
  <c r="Q66" i="3"/>
  <c r="K67" i="3"/>
  <c r="K68" i="3"/>
  <c r="Q70" i="3"/>
  <c r="Q72" i="3"/>
  <c r="Q74" i="3"/>
  <c r="K75" i="3"/>
  <c r="K77" i="3"/>
  <c r="K20" i="3"/>
  <c r="K16" i="3"/>
  <c r="Q15" i="3"/>
  <c r="K13" i="3"/>
  <c r="T31" i="3"/>
  <c r="Q76" i="3"/>
  <c r="K63" i="3"/>
  <c r="K29" i="3"/>
  <c r="K27" i="3"/>
  <c r="K32" i="3"/>
  <c r="T69" i="3"/>
  <c r="K71" i="3"/>
  <c r="K12" i="3"/>
  <c r="Q21" i="3"/>
  <c r="K24" i="3"/>
  <c r="K22" i="3"/>
  <c r="K18" i="3"/>
  <c r="K13" i="6"/>
  <c r="Q15" i="6"/>
  <c r="Q17" i="6"/>
  <c r="K21" i="6"/>
  <c r="T23" i="6"/>
  <c r="Q25" i="6"/>
  <c r="Q27" i="6"/>
  <c r="K29" i="6"/>
  <c r="T31" i="6"/>
  <c r="T33" i="6"/>
  <c r="K34" i="6"/>
  <c r="Q42" i="6"/>
  <c r="K75" i="6"/>
  <c r="Q32" i="6"/>
  <c r="T60" i="6"/>
  <c r="K64" i="6"/>
  <c r="Q68" i="6"/>
  <c r="K72" i="6"/>
  <c r="Q76" i="6"/>
  <c r="Q64" i="6"/>
  <c r="AD16" i="3"/>
  <c r="AD32" i="3"/>
  <c r="AD51" i="3"/>
  <c r="AD65" i="3"/>
  <c r="AA15" i="6"/>
  <c r="AA57" i="6"/>
  <c r="AD22" i="6"/>
  <c r="AD29" i="6"/>
  <c r="AD32" i="6"/>
  <c r="AD35" i="6"/>
  <c r="AD38" i="6"/>
  <c r="AD48" i="6"/>
  <c r="AD54" i="6"/>
  <c r="AD68" i="6"/>
  <c r="AD71" i="6"/>
  <c r="K32" i="6"/>
  <c r="T70" i="6"/>
  <c r="K70" i="6"/>
  <c r="Q16" i="6"/>
  <c r="K16" i="6"/>
  <c r="Q20" i="3"/>
  <c r="AD75" i="3"/>
  <c r="AA43" i="3"/>
  <c r="AD17" i="3"/>
  <c r="AD44" i="3"/>
  <c r="AD34" i="3"/>
  <c r="AD12" i="3"/>
  <c r="K54" i="3"/>
  <c r="K76" i="3"/>
  <c r="AD50" i="3"/>
  <c r="AD23" i="3"/>
  <c r="AD58" i="3"/>
  <c r="AD66" i="3"/>
  <c r="AD31" i="3"/>
  <c r="AD63" i="3"/>
  <c r="T76" i="3"/>
  <c r="K30" i="3"/>
  <c r="T38" i="3"/>
  <c r="AD36" i="3"/>
  <c r="AD59" i="3"/>
  <c r="AD45" i="3"/>
  <c r="AD24" i="3"/>
  <c r="AD54" i="3"/>
  <c r="T27" i="3"/>
  <c r="T77" i="3"/>
  <c r="AD60" i="3"/>
  <c r="AD25" i="3"/>
  <c r="T71" i="3"/>
  <c r="K70" i="3"/>
  <c r="T37" i="3"/>
  <c r="T17" i="3"/>
  <c r="K66" i="3"/>
  <c r="T26" i="3"/>
  <c r="AD52" i="3"/>
  <c r="AD26" i="3"/>
  <c r="AD55" i="3"/>
  <c r="AD49" i="3"/>
  <c r="AD62" i="3"/>
  <c r="T30" i="3"/>
  <c r="Q36" i="3"/>
  <c r="AD73" i="3"/>
  <c r="AD57" i="3"/>
  <c r="AD42" i="3"/>
  <c r="AD30" i="3"/>
  <c r="AD15" i="3"/>
  <c r="K15" i="3"/>
  <c r="AD29" i="3"/>
  <c r="AD72" i="3"/>
  <c r="AD43" i="3"/>
  <c r="T73" i="3"/>
  <c r="AD46" i="3"/>
  <c r="AD35" i="3"/>
  <c r="AD20" i="3"/>
  <c r="K44" i="3"/>
  <c r="Q69" i="3"/>
  <c r="Z69" i="3"/>
  <c r="AD38" i="3"/>
  <c r="AD14" i="3"/>
  <c r="AD68" i="3"/>
  <c r="AD39" i="3"/>
  <c r="AD71" i="3"/>
  <c r="T67" i="3"/>
  <c r="T60" i="3"/>
  <c r="Q77" i="3"/>
  <c r="T36" i="3"/>
  <c r="T70" i="3"/>
  <c r="AD70" i="3"/>
  <c r="AD56" i="3"/>
  <c r="AD41" i="3"/>
  <c r="AD27" i="3"/>
  <c r="Q60" i="3"/>
  <c r="Q13" i="3"/>
  <c r="Q14" i="3"/>
  <c r="T13" i="3"/>
  <c r="T14" i="3"/>
  <c r="T40" i="3"/>
  <c r="T64" i="3"/>
  <c r="Q27" i="3"/>
  <c r="Q38" i="3"/>
  <c r="AD77" i="3"/>
  <c r="Q35" i="3"/>
  <c r="K64" i="3"/>
  <c r="K39" i="3"/>
  <c r="K22" i="6"/>
  <c r="T22" i="6"/>
  <c r="AD15" i="6"/>
  <c r="Z77" i="6"/>
  <c r="AD12" i="6"/>
  <c r="AD14" i="6"/>
  <c r="AD16" i="6"/>
  <c r="T65" i="6"/>
  <c r="T16" i="6"/>
  <c r="T38" i="6"/>
  <c r="T30" i="6"/>
  <c r="T58" i="6"/>
  <c r="T50" i="6"/>
  <c r="T32" i="6"/>
  <c r="T42" i="6"/>
  <c r="AD37" i="3"/>
  <c r="AD74" i="3"/>
  <c r="AD19" i="3"/>
  <c r="Z13" i="3"/>
  <c r="AD21" i="3"/>
  <c r="AD47" i="3"/>
  <c r="K48" i="3"/>
  <c r="AD61" i="3"/>
  <c r="G9" i="1" l="1"/>
  <c r="Q5" i="3" s="1"/>
  <c r="R58" i="3" s="1"/>
  <c r="J13" i="4"/>
  <c r="K13" i="4" s="1"/>
  <c r="Z22" i="3"/>
  <c r="Z26" i="3"/>
  <c r="Z66" i="3"/>
  <c r="AA66" i="3"/>
  <c r="Z32" i="3"/>
  <c r="K34" i="3"/>
  <c r="T75" i="3"/>
  <c r="T12" i="3"/>
  <c r="T22" i="3"/>
  <c r="Q48" i="3"/>
  <c r="Q71" i="3"/>
  <c r="K19" i="3"/>
  <c r="T16" i="3"/>
  <c r="T44" i="3"/>
  <c r="T32" i="3"/>
  <c r="T34" i="3"/>
  <c r="Q26" i="3"/>
  <c r="Q22" i="3"/>
  <c r="T15" i="3"/>
  <c r="T19" i="3"/>
  <c r="Q75" i="3"/>
  <c r="Q62" i="3"/>
  <c r="K50" i="3"/>
  <c r="T47" i="3"/>
  <c r="Q47" i="3"/>
  <c r="Q68" i="3"/>
  <c r="T62" i="3"/>
  <c r="T68" i="3"/>
  <c r="T54" i="3"/>
  <c r="Z25" i="3"/>
  <c r="Q17" i="3"/>
  <c r="K21" i="3"/>
  <c r="T21" i="3"/>
  <c r="Q44" i="3"/>
  <c r="K74" i="3"/>
  <c r="Q24" i="3"/>
  <c r="T74" i="3"/>
  <c r="T57" i="3"/>
  <c r="Q67" i="3"/>
  <c r="Q16" i="3"/>
  <c r="T29" i="3"/>
  <c r="T24" i="3"/>
  <c r="K57" i="3"/>
  <c r="Q12" i="3"/>
  <c r="K69" i="3"/>
  <c r="T63" i="3"/>
  <c r="T53" i="3"/>
  <c r="K69" i="6"/>
  <c r="T69" i="6"/>
  <c r="T41" i="6"/>
  <c r="Z29" i="3"/>
  <c r="Z60" i="3"/>
  <c r="Z43" i="3"/>
  <c r="Z72" i="3"/>
  <c r="Z76" i="3"/>
  <c r="Z37" i="3"/>
  <c r="Z57" i="3"/>
  <c r="AD69" i="3"/>
  <c r="Z14" i="3"/>
  <c r="Z59" i="3"/>
  <c r="Z65" i="3"/>
  <c r="Z64" i="3"/>
  <c r="Z33" i="3"/>
  <c r="Z18" i="3"/>
  <c r="AD76" i="3"/>
  <c r="Z62" i="3"/>
  <c r="Z30" i="3"/>
  <c r="Z51" i="3"/>
  <c r="Z15" i="3"/>
  <c r="Z42" i="3"/>
  <c r="Z41" i="3"/>
  <c r="Z71" i="3"/>
  <c r="AD22" i="3"/>
  <c r="Z34" i="3"/>
  <c r="Z74" i="3"/>
  <c r="AA51" i="3"/>
  <c r="Z21" i="3"/>
  <c r="Z49" i="3"/>
  <c r="Z27" i="3"/>
  <c r="Z19" i="3"/>
  <c r="Z77" i="3"/>
  <c r="Z46" i="3"/>
  <c r="Z17" i="3"/>
  <c r="Z13" i="6"/>
  <c r="T13" i="6"/>
  <c r="K76" i="6"/>
  <c r="P76" i="6"/>
  <c r="Q13" i="6"/>
  <c r="K31" i="6"/>
  <c r="Z61" i="3"/>
  <c r="Z52" i="3"/>
  <c r="Z36" i="3"/>
  <c r="T49" i="3"/>
  <c r="Z50" i="3"/>
  <c r="Z70" i="3"/>
  <c r="Z20" i="3"/>
  <c r="T72" i="3"/>
  <c r="Z16" i="3"/>
  <c r="K52" i="3"/>
  <c r="K49" i="3"/>
  <c r="Z35" i="3"/>
  <c r="Z56" i="3"/>
  <c r="Z45" i="3"/>
  <c r="Z54" i="3"/>
  <c r="Z23" i="3"/>
  <c r="K72" i="3"/>
  <c r="Z31" i="3"/>
  <c r="T61" i="3"/>
  <c r="Z44" i="3"/>
  <c r="T33" i="3"/>
  <c r="K56" i="3"/>
  <c r="T20" i="3"/>
  <c r="T66" i="3"/>
  <c r="Z73" i="3"/>
  <c r="AD64" i="3"/>
  <c r="Z68" i="3"/>
  <c r="K33" i="3"/>
  <c r="T23" i="3"/>
  <c r="Q18" i="3"/>
  <c r="K45" i="3"/>
  <c r="T45" i="3"/>
  <c r="Z58" i="3"/>
  <c r="T42" i="3"/>
  <c r="AD77" i="6"/>
  <c r="Z54" i="6"/>
  <c r="T21" i="6"/>
  <c r="Q21" i="6"/>
  <c r="K17" i="6"/>
  <c r="T51" i="6"/>
  <c r="T66" i="6"/>
  <c r="Z17" i="6"/>
  <c r="Q35" i="6"/>
  <c r="T59" i="6"/>
  <c r="T47" i="6"/>
  <c r="Z15" i="6"/>
  <c r="T64" i="6"/>
  <c r="T52" i="6"/>
  <c r="Q23" i="6"/>
  <c r="K61" i="6"/>
  <c r="Q26" i="6"/>
  <c r="K19" i="6"/>
  <c r="Q19" i="6"/>
  <c r="T77" i="6"/>
  <c r="T61" i="6"/>
  <c r="T19" i="6"/>
  <c r="Q36" i="6"/>
  <c r="K77" i="6"/>
  <c r="T26" i="6"/>
  <c r="T73" i="6"/>
  <c r="T56" i="6"/>
  <c r="T57" i="6"/>
  <c r="P53" i="6"/>
  <c r="Q14" i="6"/>
  <c r="K73" i="6"/>
  <c r="T48" i="6"/>
  <c r="K15" i="6"/>
  <c r="P73" i="6"/>
  <c r="T49" i="6"/>
  <c r="T45" i="6"/>
  <c r="T15" i="6"/>
  <c r="P60" i="6"/>
  <c r="Q29" i="6"/>
  <c r="Q67" i="6"/>
  <c r="Q44" i="6"/>
  <c r="Z19" i="6"/>
  <c r="Z48" i="6"/>
  <c r="Z71" i="6"/>
  <c r="AD13" i="6"/>
  <c r="Q59" i="6"/>
  <c r="Q62" i="6"/>
  <c r="AD17" i="6"/>
  <c r="T25" i="6"/>
  <c r="Z18" i="6"/>
  <c r="Q66" i="6"/>
  <c r="K59" i="6"/>
  <c r="P70" i="6"/>
  <c r="Q31" i="6"/>
  <c r="K62" i="6"/>
  <c r="T62" i="6"/>
  <c r="K25" i="6"/>
  <c r="Z12" i="6"/>
  <c r="Z68" i="6"/>
  <c r="T43" i="6"/>
  <c r="T68" i="6"/>
  <c r="T17" i="6"/>
  <c r="T55" i="6"/>
  <c r="K71" i="6"/>
  <c r="P46" i="6"/>
  <c r="P27" i="6"/>
  <c r="P32" i="6"/>
  <c r="F4" i="3"/>
  <c r="Q40" i="6"/>
  <c r="AD19" i="6"/>
  <c r="T72" i="6"/>
  <c r="T74" i="6"/>
  <c r="Z16" i="6"/>
  <c r="K27" i="6"/>
  <c r="K14" i="6"/>
  <c r="K68" i="6"/>
  <c r="Z14" i="6"/>
  <c r="T28" i="6"/>
  <c r="T20" i="6"/>
  <c r="Q47" i="6"/>
  <c r="Q72" i="6"/>
  <c r="AA71" i="6"/>
  <c r="AA12" i="6"/>
  <c r="Q28" i="6"/>
  <c r="T40" i="6"/>
  <c r="AD18" i="6"/>
  <c r="Q70" i="6"/>
  <c r="P22" i="6"/>
  <c r="P50" i="6"/>
  <c r="P38" i="6"/>
  <c r="T46" i="6"/>
  <c r="P42" i="6"/>
  <c r="P16" i="6"/>
  <c r="Q19" i="3"/>
  <c r="AD13" i="3"/>
  <c r="Z39" i="3"/>
  <c r="T34" i="6"/>
  <c r="T35" i="3"/>
  <c r="T18" i="3"/>
  <c r="T50" i="3"/>
  <c r="AD18" i="3"/>
  <c r="Z35" i="6"/>
  <c r="Z45" i="6"/>
  <c r="AD45" i="6"/>
  <c r="K31" i="3"/>
  <c r="T51" i="3"/>
  <c r="K55" i="3"/>
  <c r="K30" i="6"/>
  <c r="AD75" i="6"/>
  <c r="Z75" i="6"/>
  <c r="T18" i="6"/>
  <c r="K18" i="6"/>
  <c r="Z47" i="3"/>
  <c r="Z63" i="3"/>
  <c r="Z38" i="3"/>
  <c r="AD33" i="3"/>
  <c r="AD48" i="3"/>
  <c r="Z48" i="3"/>
  <c r="AD73" i="6"/>
  <c r="Z73" i="6"/>
  <c r="K43" i="3"/>
  <c r="K46" i="3"/>
  <c r="T46" i="3"/>
  <c r="K12" i="6"/>
  <c r="K63" i="6"/>
  <c r="T63" i="6"/>
  <c r="AA22" i="6"/>
  <c r="Z22" i="6"/>
  <c r="AA33" i="6"/>
  <c r="AA36" i="6"/>
  <c r="AA58" i="6"/>
  <c r="T65" i="3"/>
  <c r="K65" i="3"/>
  <c r="T71" i="6"/>
  <c r="Z29" i="6"/>
  <c r="Z75" i="3"/>
  <c r="K25" i="3"/>
  <c r="T25" i="3"/>
  <c r="T41" i="3"/>
  <c r="K41" i="3"/>
  <c r="K58" i="6"/>
  <c r="AA55" i="3"/>
  <c r="Z55" i="3"/>
  <c r="AD24" i="6"/>
  <c r="Z27" i="6"/>
  <c r="Z43" i="6"/>
  <c r="AD56" i="6"/>
  <c r="Z59" i="6"/>
  <c r="AD72" i="6"/>
  <c r="AD28" i="6"/>
  <c r="Z47" i="6"/>
  <c r="AD67" i="6"/>
  <c r="AD33" i="6"/>
  <c r="AD36" i="6"/>
  <c r="Z39" i="6"/>
  <c r="AD52" i="6"/>
  <c r="AD58" i="6"/>
  <c r="AD76" i="6"/>
  <c r="Z12" i="3"/>
  <c r="Z24" i="3"/>
  <c r="K23" i="6"/>
  <c r="O2" i="6"/>
  <c r="Y2" i="6" s="1"/>
  <c r="D2" i="3"/>
  <c r="S2" i="3"/>
  <c r="AC2" i="3" s="1"/>
  <c r="S2" i="6"/>
  <c r="AC2" i="6" s="1"/>
  <c r="F5" i="6"/>
  <c r="Q5" i="6"/>
  <c r="R18" i="6" s="1"/>
  <c r="I8" i="1"/>
  <c r="Q4" i="6" s="1"/>
  <c r="AA4" i="6" s="1"/>
  <c r="F4" i="6"/>
  <c r="T27" i="6"/>
  <c r="AD67" i="3"/>
  <c r="Z67" i="3"/>
  <c r="AD51" i="6"/>
  <c r="Z51" i="6"/>
  <c r="K58" i="3"/>
  <c r="K28" i="3"/>
  <c r="T28" i="3"/>
  <c r="T39" i="3"/>
  <c r="T75" i="6"/>
  <c r="Z32" i="6"/>
  <c r="AA32" i="6"/>
  <c r="AD40" i="3"/>
  <c r="Z40" i="3"/>
  <c r="AD53" i="3"/>
  <c r="Z53" i="3"/>
  <c r="K33" i="6"/>
  <c r="T59" i="3"/>
  <c r="K59" i="3"/>
  <c r="K24" i="6"/>
  <c r="AD28" i="3"/>
  <c r="Z28" i="3"/>
  <c r="K73" i="3"/>
  <c r="Q45" i="3"/>
  <c r="Z38" i="6"/>
  <c r="K60" i="6"/>
  <c r="K65" i="6"/>
  <c r="Z56" i="6" l="1"/>
  <c r="R14" i="3"/>
  <c r="S14" i="3" s="1"/>
  <c r="U14" i="3" s="1"/>
  <c r="E19" i="4" s="1"/>
  <c r="R30" i="3"/>
  <c r="S30" i="3" s="1"/>
  <c r="U30" i="3" s="1"/>
  <c r="E35" i="4" s="1"/>
  <c r="R49" i="3"/>
  <c r="S49" i="3" s="1"/>
  <c r="U49" i="3" s="1"/>
  <c r="E50" i="1" s="1"/>
  <c r="R54" i="3"/>
  <c r="S54" i="3" s="1"/>
  <c r="U54" i="3" s="1"/>
  <c r="E55" i="1" s="1"/>
  <c r="R13" i="3"/>
  <c r="S13" i="3" s="1"/>
  <c r="U13" i="3" s="1"/>
  <c r="E18" i="4" s="1"/>
  <c r="R40" i="3"/>
  <c r="S40" i="3" s="1"/>
  <c r="U40" i="3" s="1"/>
  <c r="E45" i="4" s="1"/>
  <c r="T45" i="4" s="1"/>
  <c r="R21" i="3"/>
  <c r="S21" i="3" s="1"/>
  <c r="U21" i="3" s="1"/>
  <c r="E22" i="1" s="1"/>
  <c r="R71" i="3"/>
  <c r="S71" i="3" s="1"/>
  <c r="U71" i="3" s="1"/>
  <c r="E76" i="4" s="1"/>
  <c r="R22" i="3"/>
  <c r="S22" i="3" s="1"/>
  <c r="U22" i="3" s="1"/>
  <c r="E23" i="1" s="1"/>
  <c r="R74" i="3"/>
  <c r="S74" i="3" s="1"/>
  <c r="U74" i="3" s="1"/>
  <c r="E79" i="4" s="1"/>
  <c r="R28" i="3"/>
  <c r="R63" i="3"/>
  <c r="R72" i="3"/>
  <c r="S72" i="3" s="1"/>
  <c r="U72" i="3" s="1"/>
  <c r="E73" i="1" s="1"/>
  <c r="R52" i="3"/>
  <c r="R34" i="3"/>
  <c r="S34" i="3" s="1"/>
  <c r="U34" i="3" s="1"/>
  <c r="E39" i="4" s="1"/>
  <c r="F5" i="3"/>
  <c r="R69" i="3"/>
  <c r="S69" i="3" s="1"/>
  <c r="U69" i="3" s="1"/>
  <c r="E70" i="1" s="1"/>
  <c r="R51" i="3"/>
  <c r="R56" i="3"/>
  <c r="R59" i="3"/>
  <c r="R15" i="3"/>
  <c r="S15" i="3" s="1"/>
  <c r="U15" i="3" s="1"/>
  <c r="E20" i="4" s="1"/>
  <c r="R33" i="3"/>
  <c r="S33" i="3" s="1"/>
  <c r="U33" i="3" s="1"/>
  <c r="E34" i="1" s="1"/>
  <c r="R19" i="3"/>
  <c r="S19" i="3" s="1"/>
  <c r="U19" i="3" s="1"/>
  <c r="E20" i="1" s="1"/>
  <c r="R46" i="3"/>
  <c r="R64" i="3"/>
  <c r="S64" i="3" s="1"/>
  <c r="U64" i="3" s="1"/>
  <c r="E69" i="4" s="1"/>
  <c r="R24" i="3"/>
  <c r="S24" i="3" s="1"/>
  <c r="U24" i="3" s="1"/>
  <c r="E29" i="4" s="1"/>
  <c r="R61" i="3"/>
  <c r="R23" i="3"/>
  <c r="R75" i="3"/>
  <c r="S75" i="3" s="1"/>
  <c r="U75" i="3" s="1"/>
  <c r="E76" i="1" s="1"/>
  <c r="R57" i="3"/>
  <c r="S57" i="3" s="1"/>
  <c r="U57" i="3" s="1"/>
  <c r="E62" i="4" s="1"/>
  <c r="T62" i="4" s="1"/>
  <c r="R41" i="3"/>
  <c r="R47" i="3"/>
  <c r="S47" i="3" s="1"/>
  <c r="U47" i="3" s="1"/>
  <c r="E52" i="4" s="1"/>
  <c r="R20" i="3"/>
  <c r="S20" i="3" s="1"/>
  <c r="U20" i="3" s="1"/>
  <c r="E21" i="1" s="1"/>
  <c r="R68" i="3"/>
  <c r="S68" i="3" s="1"/>
  <c r="U68" i="3" s="1"/>
  <c r="E73" i="4" s="1"/>
  <c r="R44" i="3"/>
  <c r="S44" i="3" s="1"/>
  <c r="U44" i="3" s="1"/>
  <c r="E49" i="4" s="1"/>
  <c r="J9" i="1"/>
  <c r="K9" i="1" s="1"/>
  <c r="R65" i="3"/>
  <c r="R62" i="3"/>
  <c r="S62" i="3" s="1"/>
  <c r="U62" i="3" s="1"/>
  <c r="E67" i="4" s="1"/>
  <c r="T67" i="4" s="1"/>
  <c r="R37" i="3"/>
  <c r="S37" i="3" s="1"/>
  <c r="U37" i="3" s="1"/>
  <c r="E38" i="1" s="1"/>
  <c r="R45" i="3"/>
  <c r="S45" i="3" s="1"/>
  <c r="U45" i="3" s="1"/>
  <c r="E46" i="1" s="1"/>
  <c r="R12" i="3"/>
  <c r="S12" i="3" s="1"/>
  <c r="U12" i="3" s="1"/>
  <c r="R39" i="3"/>
  <c r="R32" i="3"/>
  <c r="R66" i="3"/>
  <c r="S66" i="3" s="1"/>
  <c r="U66" i="3" s="1"/>
  <c r="E71" i="4" s="1"/>
  <c r="R42" i="3"/>
  <c r="R25" i="3"/>
  <c r="R35" i="3"/>
  <c r="S35" i="3" s="1"/>
  <c r="U35" i="3" s="1"/>
  <c r="E40" i="4" s="1"/>
  <c r="R29" i="3"/>
  <c r="R50" i="3"/>
  <c r="S50" i="3" s="1"/>
  <c r="U50" i="3" s="1"/>
  <c r="E51" i="1" s="1"/>
  <c r="R31" i="3"/>
  <c r="R76" i="3"/>
  <c r="S76" i="3" s="1"/>
  <c r="U76" i="3" s="1"/>
  <c r="E77" i="1" s="1"/>
  <c r="R43" i="3"/>
  <c r="R27" i="3"/>
  <c r="S27" i="3" s="1"/>
  <c r="U27" i="3" s="1"/>
  <c r="E32" i="4" s="1"/>
  <c r="T32" i="4" s="1"/>
  <c r="R77" i="3"/>
  <c r="S77" i="3" s="1"/>
  <c r="U77" i="3" s="1"/>
  <c r="E82" i="4" s="1"/>
  <c r="R17" i="3"/>
  <c r="S17" i="3" s="1"/>
  <c r="U17" i="3" s="1"/>
  <c r="E22" i="4" s="1"/>
  <c r="AA5" i="3"/>
  <c r="AB26" i="3" s="1"/>
  <c r="AC26" i="3" s="1"/>
  <c r="AE26" i="3" s="1"/>
  <c r="W31" i="4" s="1"/>
  <c r="R55" i="3"/>
  <c r="S55" i="3" s="1"/>
  <c r="R73" i="3"/>
  <c r="R48" i="3"/>
  <c r="S48" i="3" s="1"/>
  <c r="U48" i="3" s="1"/>
  <c r="E53" i="4" s="1"/>
  <c r="T53" i="4" s="1"/>
  <c r="R67" i="3"/>
  <c r="S67" i="3" s="1"/>
  <c r="U67" i="3" s="1"/>
  <c r="E68" i="1" s="1"/>
  <c r="R16" i="3"/>
  <c r="S16" i="3" s="1"/>
  <c r="U16" i="3" s="1"/>
  <c r="E21" i="4" s="1"/>
  <c r="R38" i="3"/>
  <c r="S38" i="3" s="1"/>
  <c r="U38" i="3" s="1"/>
  <c r="E43" i="4" s="1"/>
  <c r="R53" i="3"/>
  <c r="R70" i="3"/>
  <c r="S70" i="3" s="1"/>
  <c r="U70" i="3" s="1"/>
  <c r="E75" i="4" s="1"/>
  <c r="R60" i="3"/>
  <c r="S60" i="3" s="1"/>
  <c r="U60" i="3" s="1"/>
  <c r="E65" i="4" s="1"/>
  <c r="T65" i="4" s="1"/>
  <c r="R18" i="3"/>
  <c r="S18" i="3" s="1"/>
  <c r="U18" i="3" s="1"/>
  <c r="E23" i="4" s="1"/>
  <c r="R26" i="3"/>
  <c r="S26" i="3" s="1"/>
  <c r="U26" i="3" s="1"/>
  <c r="E27" i="1" s="1"/>
  <c r="R36" i="3"/>
  <c r="S36" i="3" s="1"/>
  <c r="U36" i="3" s="1"/>
  <c r="E41" i="4" s="1"/>
  <c r="E15" i="1"/>
  <c r="Q53" i="3"/>
  <c r="Q29" i="3"/>
  <c r="Q63" i="3"/>
  <c r="P41" i="6"/>
  <c r="P69" i="6"/>
  <c r="Z67" i="6"/>
  <c r="P77" i="6"/>
  <c r="Q60" i="6"/>
  <c r="P13" i="6"/>
  <c r="P36" i="6"/>
  <c r="P64" i="6"/>
  <c r="P21" i="6"/>
  <c r="T76" i="6"/>
  <c r="P35" i="6"/>
  <c r="Q52" i="3"/>
  <c r="Q32" i="3"/>
  <c r="Q56" i="3"/>
  <c r="Q23" i="3"/>
  <c r="Q42" i="3"/>
  <c r="Q61" i="3"/>
  <c r="P44" i="6"/>
  <c r="P23" i="6"/>
  <c r="AD27" i="6"/>
  <c r="P51" i="6"/>
  <c r="P52" i="6"/>
  <c r="P59" i="6"/>
  <c r="P67" i="6"/>
  <c r="P26" i="6"/>
  <c r="Q53" i="6"/>
  <c r="P66" i="6"/>
  <c r="P47" i="6"/>
  <c r="P17" i="6"/>
  <c r="P14" i="6"/>
  <c r="P15" i="6"/>
  <c r="P19" i="6"/>
  <c r="P68" i="6"/>
  <c r="P45" i="6"/>
  <c r="P43" i="6"/>
  <c r="P57" i="6"/>
  <c r="P61" i="6"/>
  <c r="P56" i="6"/>
  <c r="P55" i="6"/>
  <c r="P48" i="6"/>
  <c r="P49" i="6"/>
  <c r="T67" i="6"/>
  <c r="P62" i="6"/>
  <c r="P29" i="6"/>
  <c r="T29" i="6"/>
  <c r="R25" i="6"/>
  <c r="S25" i="6" s="1"/>
  <c r="U25" i="6" s="1"/>
  <c r="G26" i="1" s="1"/>
  <c r="R50" i="6"/>
  <c r="S50" i="6" s="1"/>
  <c r="U50" i="6" s="1"/>
  <c r="G51" i="1" s="1"/>
  <c r="AD39" i="6"/>
  <c r="Z24" i="6"/>
  <c r="AD47" i="6"/>
  <c r="P25" i="6"/>
  <c r="P39" i="6"/>
  <c r="T39" i="6"/>
  <c r="P31" i="6"/>
  <c r="R64" i="6"/>
  <c r="S64" i="6" s="1"/>
  <c r="U64" i="6" s="1"/>
  <c r="G69" i="4" s="1"/>
  <c r="R26" i="6"/>
  <c r="S26" i="6" s="1"/>
  <c r="U26" i="6" s="1"/>
  <c r="G31" i="4" s="1"/>
  <c r="R76" i="6"/>
  <c r="S76" i="6" s="1"/>
  <c r="R51" i="6"/>
  <c r="S51" i="6" s="1"/>
  <c r="U51" i="6" s="1"/>
  <c r="G56" i="4" s="1"/>
  <c r="R33" i="6"/>
  <c r="R59" i="6"/>
  <c r="S59" i="6" s="1"/>
  <c r="U59" i="6" s="1"/>
  <c r="G64" i="4" s="1"/>
  <c r="R70" i="6"/>
  <c r="S70" i="6" s="1"/>
  <c r="U70" i="6" s="1"/>
  <c r="G71" i="1" s="1"/>
  <c r="R68" i="6"/>
  <c r="S68" i="6" s="1"/>
  <c r="U68" i="6" s="1"/>
  <c r="G73" i="4" s="1"/>
  <c r="R58" i="6"/>
  <c r="R73" i="6"/>
  <c r="S73" i="6" s="1"/>
  <c r="U73" i="6" s="1"/>
  <c r="G78" i="4" s="1"/>
  <c r="R31" i="6"/>
  <c r="S31" i="6" s="1"/>
  <c r="U31" i="6" s="1"/>
  <c r="G32" i="1" s="1"/>
  <c r="AA5" i="6"/>
  <c r="AB17" i="6" s="1"/>
  <c r="AC17" i="6" s="1"/>
  <c r="AE17" i="6" s="1"/>
  <c r="R49" i="6"/>
  <c r="S49" i="6" s="1"/>
  <c r="U49" i="6" s="1"/>
  <c r="G50" i="1" s="1"/>
  <c r="R56" i="6"/>
  <c r="S56" i="6" s="1"/>
  <c r="U56" i="6" s="1"/>
  <c r="G57" i="1" s="1"/>
  <c r="R40" i="6"/>
  <c r="S40" i="6" s="1"/>
  <c r="U40" i="6" s="1"/>
  <c r="G41" i="1" s="1"/>
  <c r="R15" i="6"/>
  <c r="S15" i="6" s="1"/>
  <c r="U15" i="6" s="1"/>
  <c r="G16" i="1" s="1"/>
  <c r="R77" i="6"/>
  <c r="S77" i="6" s="1"/>
  <c r="U77" i="6" s="1"/>
  <c r="G78" i="1" s="1"/>
  <c r="R75" i="6"/>
  <c r="R63" i="6"/>
  <c r="R12" i="6"/>
  <c r="R24" i="6"/>
  <c r="S24" i="6" s="1"/>
  <c r="R13" i="6"/>
  <c r="S13" i="6" s="1"/>
  <c r="U13" i="6" s="1"/>
  <c r="G14" i="1" s="1"/>
  <c r="Z76" i="6"/>
  <c r="AD43" i="6"/>
  <c r="Z33" i="6"/>
  <c r="P28" i="6"/>
  <c r="Q20" i="6"/>
  <c r="P20" i="6"/>
  <c r="P54" i="6"/>
  <c r="T54" i="6"/>
  <c r="AD59" i="6"/>
  <c r="P72" i="6"/>
  <c r="Z72" i="6"/>
  <c r="P40" i="6"/>
  <c r="Q74" i="6"/>
  <c r="P74" i="6"/>
  <c r="P37" i="6"/>
  <c r="Q37" i="6"/>
  <c r="AD60" i="6"/>
  <c r="Z60" i="6"/>
  <c r="AD53" i="6"/>
  <c r="Z53" i="6"/>
  <c r="Q41" i="3"/>
  <c r="Q12" i="6"/>
  <c r="P12" i="6"/>
  <c r="AD61" i="6"/>
  <c r="Z61" i="6"/>
  <c r="Z49" i="6"/>
  <c r="AD49" i="6"/>
  <c r="Z57" i="6"/>
  <c r="AD57" i="6"/>
  <c r="AD41" i="6"/>
  <c r="Z41" i="6"/>
  <c r="Z25" i="6"/>
  <c r="AD25" i="6"/>
  <c r="AD66" i="6"/>
  <c r="Z66" i="6"/>
  <c r="Z46" i="6"/>
  <c r="AD46" i="6"/>
  <c r="AD30" i="6"/>
  <c r="Z30" i="6"/>
  <c r="AD20" i="6"/>
  <c r="Z20" i="6"/>
  <c r="Q58" i="6"/>
  <c r="P58" i="6"/>
  <c r="Q25" i="3"/>
  <c r="Z58" i="6"/>
  <c r="Q63" i="6"/>
  <c r="P63" i="6"/>
  <c r="Q46" i="3"/>
  <c r="T55" i="3"/>
  <c r="AD44" i="6"/>
  <c r="Z44" i="6"/>
  <c r="Z69" i="6"/>
  <c r="AD69" i="6"/>
  <c r="Z21" i="6"/>
  <c r="AD21" i="6"/>
  <c r="Q43" i="3"/>
  <c r="Q30" i="6"/>
  <c r="P30" i="6"/>
  <c r="Z52" i="6"/>
  <c r="Z42" i="6"/>
  <c r="AD42" i="6"/>
  <c r="AD26" i="6"/>
  <c r="Z26" i="6"/>
  <c r="Z64" i="6"/>
  <c r="AD64" i="6"/>
  <c r="AD50" i="6"/>
  <c r="Z50" i="6"/>
  <c r="AD34" i="6"/>
  <c r="Z34" i="6"/>
  <c r="Z74" i="6"/>
  <c r="AD74" i="6"/>
  <c r="P71" i="6"/>
  <c r="Q65" i="3"/>
  <c r="Z36" i="6"/>
  <c r="Q31" i="3"/>
  <c r="AD63" i="6"/>
  <c r="Z63" i="6"/>
  <c r="AD70" i="6"/>
  <c r="Z70" i="6"/>
  <c r="Z37" i="6"/>
  <c r="AD37" i="6"/>
  <c r="Z28" i="6"/>
  <c r="AD65" i="6"/>
  <c r="Z65" i="6"/>
  <c r="Z55" i="6"/>
  <c r="AD55" i="6"/>
  <c r="AD23" i="6"/>
  <c r="Z23" i="6"/>
  <c r="Z62" i="6"/>
  <c r="AD62" i="6"/>
  <c r="AD31" i="6"/>
  <c r="Z31" i="6"/>
  <c r="AD40" i="6"/>
  <c r="Z40" i="6"/>
  <c r="Q18" i="6"/>
  <c r="S18" i="6" s="1"/>
  <c r="U18" i="6" s="1"/>
  <c r="P18" i="6"/>
  <c r="Q51" i="3"/>
  <c r="Q34" i="6"/>
  <c r="P34" i="6"/>
  <c r="R45" i="6"/>
  <c r="S45" i="6" s="1"/>
  <c r="U45" i="6" s="1"/>
  <c r="G46" i="1" s="1"/>
  <c r="R47" i="6"/>
  <c r="S47" i="6" s="1"/>
  <c r="U47" i="6" s="1"/>
  <c r="G52" i="4" s="1"/>
  <c r="R74" i="6"/>
  <c r="R22" i="6"/>
  <c r="S22" i="6" s="1"/>
  <c r="U22" i="6" s="1"/>
  <c r="G23" i="1" s="1"/>
  <c r="R23" i="6"/>
  <c r="S23" i="6" s="1"/>
  <c r="U23" i="6" s="1"/>
  <c r="G28" i="4" s="1"/>
  <c r="R42" i="6"/>
  <c r="S42" i="6" s="1"/>
  <c r="U42" i="6" s="1"/>
  <c r="G43" i="1" s="1"/>
  <c r="R48" i="6"/>
  <c r="S48" i="6" s="1"/>
  <c r="U48" i="6" s="1"/>
  <c r="G49" i="1" s="1"/>
  <c r="R37" i="6"/>
  <c r="R62" i="6"/>
  <c r="S62" i="6" s="1"/>
  <c r="U62" i="6" s="1"/>
  <c r="R43" i="6"/>
  <c r="S43" i="6" s="1"/>
  <c r="U43" i="6" s="1"/>
  <c r="R20" i="6"/>
  <c r="R46" i="6"/>
  <c r="S46" i="6" s="1"/>
  <c r="U46" i="6" s="1"/>
  <c r="R14" i="6"/>
  <c r="S14" i="6" s="1"/>
  <c r="U14" i="6" s="1"/>
  <c r="R39" i="6"/>
  <c r="S39" i="6" s="1"/>
  <c r="R17" i="6"/>
  <c r="S17" i="6" s="1"/>
  <c r="U17" i="6" s="1"/>
  <c r="R66" i="6"/>
  <c r="R32" i="6"/>
  <c r="S32" i="6" s="1"/>
  <c r="U32" i="6" s="1"/>
  <c r="R28" i="6"/>
  <c r="S28" i="6" s="1"/>
  <c r="U28" i="6" s="1"/>
  <c r="R38" i="6"/>
  <c r="S38" i="6" s="1"/>
  <c r="U38" i="6" s="1"/>
  <c r="R72" i="6"/>
  <c r="S72" i="6" s="1"/>
  <c r="U72" i="6" s="1"/>
  <c r="R67" i="6"/>
  <c r="S67" i="6" s="1"/>
  <c r="R27" i="6"/>
  <c r="S27" i="6" s="1"/>
  <c r="U27" i="6" s="1"/>
  <c r="G32" i="4" s="1"/>
  <c r="R34" i="6"/>
  <c r="R21" i="6"/>
  <c r="S21" i="6" s="1"/>
  <c r="U21" i="6" s="1"/>
  <c r="R36" i="6"/>
  <c r="S36" i="6" s="1"/>
  <c r="U36" i="6" s="1"/>
  <c r="R53" i="6"/>
  <c r="R54" i="6"/>
  <c r="S54" i="6" s="1"/>
  <c r="R57" i="6"/>
  <c r="S57" i="6" s="1"/>
  <c r="U57" i="6" s="1"/>
  <c r="R30" i="6"/>
  <c r="R55" i="6"/>
  <c r="S55" i="6" s="1"/>
  <c r="U55" i="6" s="1"/>
  <c r="R71" i="6"/>
  <c r="S71" i="6" s="1"/>
  <c r="U71" i="6" s="1"/>
  <c r="R16" i="6"/>
  <c r="S16" i="6" s="1"/>
  <c r="U16" i="6" s="1"/>
  <c r="G17" i="1" s="1"/>
  <c r="R29" i="6"/>
  <c r="S29" i="6" s="1"/>
  <c r="R41" i="6"/>
  <c r="S41" i="6" s="1"/>
  <c r="U41" i="6" s="1"/>
  <c r="G42" i="1" s="1"/>
  <c r="R19" i="6"/>
  <c r="S19" i="6" s="1"/>
  <c r="U19" i="6" s="1"/>
  <c r="G24" i="4" s="1"/>
  <c r="R52" i="6"/>
  <c r="S52" i="6" s="1"/>
  <c r="U52" i="6" s="1"/>
  <c r="G53" i="1" s="1"/>
  <c r="R61" i="6"/>
  <c r="S61" i="6" s="1"/>
  <c r="U61" i="6" s="1"/>
  <c r="G62" i="1" s="1"/>
  <c r="R60" i="6"/>
  <c r="R44" i="6"/>
  <c r="S44" i="6" s="1"/>
  <c r="U44" i="6" s="1"/>
  <c r="R35" i="6"/>
  <c r="S35" i="6" s="1"/>
  <c r="U35" i="6" s="1"/>
  <c r="R69" i="6"/>
  <c r="S69" i="6" s="1"/>
  <c r="U69" i="6" s="1"/>
  <c r="G74" i="4" s="1"/>
  <c r="R65" i="6"/>
  <c r="Q39" i="3"/>
  <c r="Q65" i="6"/>
  <c r="P65" i="6"/>
  <c r="Q59" i="3"/>
  <c r="Q73" i="3"/>
  <c r="T24" i="6"/>
  <c r="P24" i="6"/>
  <c r="Q58" i="3"/>
  <c r="S58" i="3" s="1"/>
  <c r="U58" i="3" s="1"/>
  <c r="Q33" i="6"/>
  <c r="P33" i="6"/>
  <c r="Q75" i="6"/>
  <c r="P75" i="6"/>
  <c r="Q28" i="3"/>
  <c r="U23" i="4" l="1"/>
  <c r="T23" i="4"/>
  <c r="U43" i="4"/>
  <c r="T43" i="4"/>
  <c r="U82" i="4"/>
  <c r="T82" i="4"/>
  <c r="P21" i="4"/>
  <c r="T21" i="4"/>
  <c r="P69" i="4"/>
  <c r="T69" i="4"/>
  <c r="P20" i="4"/>
  <c r="T20" i="4"/>
  <c r="U18" i="4"/>
  <c r="T18" i="4"/>
  <c r="P19" i="4"/>
  <c r="T19" i="4"/>
  <c r="P22" i="4"/>
  <c r="T22" i="4"/>
  <c r="P40" i="4"/>
  <c r="T40" i="4"/>
  <c r="U49" i="4"/>
  <c r="T49" i="4"/>
  <c r="P39" i="4"/>
  <c r="T39" i="4"/>
  <c r="P73" i="4"/>
  <c r="T73" i="4"/>
  <c r="U29" i="4"/>
  <c r="T29" i="4"/>
  <c r="U79" i="4"/>
  <c r="T79" i="4"/>
  <c r="P35" i="4"/>
  <c r="T35" i="4"/>
  <c r="U41" i="4"/>
  <c r="T41" i="4"/>
  <c r="P75" i="4"/>
  <c r="T75" i="4"/>
  <c r="P71" i="4"/>
  <c r="T71" i="4"/>
  <c r="P52" i="4"/>
  <c r="T52" i="4"/>
  <c r="P76" i="4"/>
  <c r="T76" i="4"/>
  <c r="U19" i="4"/>
  <c r="S66" i="6"/>
  <c r="U66" i="6" s="1"/>
  <c r="E31" i="1"/>
  <c r="E42" i="4"/>
  <c r="AB59" i="3"/>
  <c r="AC59" i="3" s="1"/>
  <c r="AE59" i="3" s="1"/>
  <c r="W64" i="4" s="1"/>
  <c r="AB46" i="3"/>
  <c r="AC46" i="3" s="1"/>
  <c r="AE46" i="3" s="1"/>
  <c r="W51" i="4" s="1"/>
  <c r="S56" i="3"/>
  <c r="U56" i="3" s="1"/>
  <c r="E61" i="4" s="1"/>
  <c r="S61" i="3"/>
  <c r="U61" i="3" s="1"/>
  <c r="E62" i="1" s="1"/>
  <c r="I62" i="1" s="1"/>
  <c r="J62" i="1" s="1"/>
  <c r="AB30" i="3"/>
  <c r="AC30" i="3" s="1"/>
  <c r="AE30" i="3" s="1"/>
  <c r="W35" i="4" s="1"/>
  <c r="AB45" i="3"/>
  <c r="AC45" i="3" s="1"/>
  <c r="AE45" i="3" s="1"/>
  <c r="W50" i="4" s="1"/>
  <c r="E37" i="1"/>
  <c r="S23" i="3"/>
  <c r="U23" i="3" s="1"/>
  <c r="E24" i="1" s="1"/>
  <c r="S63" i="3"/>
  <c r="U63" i="3" s="1"/>
  <c r="E68" i="4" s="1"/>
  <c r="T68" i="4" s="1"/>
  <c r="AB36" i="3"/>
  <c r="AC36" i="3" s="1"/>
  <c r="AE36" i="3" s="1"/>
  <c r="W41" i="4" s="1"/>
  <c r="AB60" i="3"/>
  <c r="AC60" i="3" s="1"/>
  <c r="AE60" i="3" s="1"/>
  <c r="W65" i="4" s="1"/>
  <c r="AB33" i="3"/>
  <c r="AC33" i="3" s="1"/>
  <c r="AE33" i="3" s="1"/>
  <c r="W38" i="4" s="1"/>
  <c r="S46" i="3"/>
  <c r="U46" i="3" s="1"/>
  <c r="E51" i="4" s="1"/>
  <c r="T51" i="4" s="1"/>
  <c r="AB56" i="3"/>
  <c r="AC56" i="3" s="1"/>
  <c r="AE56" i="3" s="1"/>
  <c r="W61" i="4" s="1"/>
  <c r="S59" i="3"/>
  <c r="U59" i="3" s="1"/>
  <c r="E60" i="1" s="1"/>
  <c r="AB76" i="3"/>
  <c r="AC76" i="3" s="1"/>
  <c r="AE76" i="3" s="1"/>
  <c r="W81" i="4" s="1"/>
  <c r="AB47" i="3"/>
  <c r="AC47" i="3" s="1"/>
  <c r="AE47" i="3" s="1"/>
  <c r="W52" i="4" s="1"/>
  <c r="AB22" i="3"/>
  <c r="AC22" i="3" s="1"/>
  <c r="AE22" i="3" s="1"/>
  <c r="W27" i="4" s="1"/>
  <c r="AB35" i="3"/>
  <c r="AC35" i="3" s="1"/>
  <c r="AE35" i="3" s="1"/>
  <c r="W40" i="4" s="1"/>
  <c r="P43" i="4"/>
  <c r="E41" i="1"/>
  <c r="I41" i="1" s="1"/>
  <c r="J41" i="1" s="1"/>
  <c r="E49" i="1"/>
  <c r="I49" i="1" s="1"/>
  <c r="J49" i="1" s="1"/>
  <c r="S28" i="3"/>
  <c r="U28" i="3" s="1"/>
  <c r="E29" i="1" s="1"/>
  <c r="S32" i="3"/>
  <c r="U32" i="3" s="1"/>
  <c r="E37" i="4" s="1"/>
  <c r="S52" i="3"/>
  <c r="U52" i="3" s="1"/>
  <c r="E57" i="4" s="1"/>
  <c r="P18" i="4"/>
  <c r="AB18" i="3"/>
  <c r="AC18" i="3" s="1"/>
  <c r="AE18" i="3" s="1"/>
  <c r="W23" i="4" s="1"/>
  <c r="AB39" i="3"/>
  <c r="AC39" i="3" s="1"/>
  <c r="AE39" i="3" s="1"/>
  <c r="W44" i="4" s="1"/>
  <c r="AB40" i="3"/>
  <c r="AC40" i="3" s="1"/>
  <c r="AE40" i="3" s="1"/>
  <c r="W45" i="4" s="1"/>
  <c r="AB28" i="3"/>
  <c r="AC28" i="3" s="1"/>
  <c r="AE28" i="3" s="1"/>
  <c r="W33" i="4" s="1"/>
  <c r="AB72" i="3"/>
  <c r="AC72" i="3" s="1"/>
  <c r="AE72" i="3" s="1"/>
  <c r="W77" i="4" s="1"/>
  <c r="AB69" i="3"/>
  <c r="AC69" i="3" s="1"/>
  <c r="AE69" i="3" s="1"/>
  <c r="W74" i="4" s="1"/>
  <c r="E14" i="1"/>
  <c r="E65" i="1"/>
  <c r="I69" i="4"/>
  <c r="J69" i="4" s="1"/>
  <c r="E61" i="1"/>
  <c r="AB63" i="3"/>
  <c r="AC63" i="3" s="1"/>
  <c r="AE63" i="3" s="1"/>
  <c r="W68" i="4" s="1"/>
  <c r="AB49" i="3"/>
  <c r="AC49" i="3" s="1"/>
  <c r="AE49" i="3" s="1"/>
  <c r="W54" i="4" s="1"/>
  <c r="AB34" i="3"/>
  <c r="AC34" i="3" s="1"/>
  <c r="AE34" i="3" s="1"/>
  <c r="W39" i="4" s="1"/>
  <c r="AB23" i="3"/>
  <c r="AC23" i="3" s="1"/>
  <c r="AE23" i="3" s="1"/>
  <c r="W28" i="4" s="1"/>
  <c r="AB21" i="3"/>
  <c r="AC21" i="3" s="1"/>
  <c r="AE21" i="3" s="1"/>
  <c r="W26" i="4" s="1"/>
  <c r="E81" i="4"/>
  <c r="S65" i="3"/>
  <c r="U65" i="3" s="1"/>
  <c r="E70" i="4" s="1"/>
  <c r="T70" i="4" s="1"/>
  <c r="U55" i="3"/>
  <c r="E60" i="4" s="1"/>
  <c r="S41" i="3"/>
  <c r="U41" i="3" s="1"/>
  <c r="E42" i="1" s="1"/>
  <c r="I42" i="1" s="1"/>
  <c r="J42" i="1" s="1"/>
  <c r="U75" i="4"/>
  <c r="AB67" i="3"/>
  <c r="AC67" i="3" s="1"/>
  <c r="AE67" i="3" s="1"/>
  <c r="W72" i="4" s="1"/>
  <c r="AB20" i="3"/>
  <c r="AC20" i="3" s="1"/>
  <c r="AE20" i="3" s="1"/>
  <c r="W25" i="4" s="1"/>
  <c r="S53" i="3"/>
  <c r="U53" i="3" s="1"/>
  <c r="E58" i="4" s="1"/>
  <c r="P82" i="4"/>
  <c r="E28" i="1"/>
  <c r="U20" i="4"/>
  <c r="S31" i="3"/>
  <c r="U31" i="3" s="1"/>
  <c r="E36" i="4" s="1"/>
  <c r="T36" i="4" s="1"/>
  <c r="S73" i="3"/>
  <c r="U73" i="3" s="1"/>
  <c r="E74" i="1" s="1"/>
  <c r="E16" i="1"/>
  <c r="I16" i="1" s="1"/>
  <c r="J16" i="1" s="1"/>
  <c r="S51" i="3"/>
  <c r="U51" i="3" s="1"/>
  <c r="E52" i="1" s="1"/>
  <c r="E39" i="1"/>
  <c r="U69" i="4"/>
  <c r="E74" i="4"/>
  <c r="P41" i="4"/>
  <c r="S39" i="3"/>
  <c r="U39" i="3" s="1"/>
  <c r="E44" i="4" s="1"/>
  <c r="T44" i="4" s="1"/>
  <c r="AB50" i="3"/>
  <c r="AC50" i="3" s="1"/>
  <c r="AE50" i="3" s="1"/>
  <c r="W55" i="4" s="1"/>
  <c r="AB44" i="3"/>
  <c r="AC44" i="3" s="1"/>
  <c r="AE44" i="3" s="1"/>
  <c r="W49" i="4" s="1"/>
  <c r="AB57" i="3"/>
  <c r="AC57" i="3" s="1"/>
  <c r="AE57" i="3" s="1"/>
  <c r="W62" i="4" s="1"/>
  <c r="AB32" i="3"/>
  <c r="AC32" i="3" s="1"/>
  <c r="AE32" i="3" s="1"/>
  <c r="W37" i="4" s="1"/>
  <c r="AB51" i="3"/>
  <c r="AC51" i="3" s="1"/>
  <c r="AE51" i="3" s="1"/>
  <c r="W56" i="4" s="1"/>
  <c r="AB53" i="3"/>
  <c r="AC53" i="3" s="1"/>
  <c r="AE53" i="3" s="1"/>
  <c r="W58" i="4" s="1"/>
  <c r="AB52" i="3"/>
  <c r="AC52" i="3" s="1"/>
  <c r="AE52" i="3" s="1"/>
  <c r="W57" i="4" s="1"/>
  <c r="AB41" i="3"/>
  <c r="AC41" i="3" s="1"/>
  <c r="AE41" i="3" s="1"/>
  <c r="W46" i="4" s="1"/>
  <c r="AB77" i="3"/>
  <c r="AC77" i="3" s="1"/>
  <c r="AE77" i="3" s="1"/>
  <c r="W82" i="4" s="1"/>
  <c r="AB73" i="3"/>
  <c r="AC73" i="3" s="1"/>
  <c r="AE73" i="3" s="1"/>
  <c r="W78" i="4" s="1"/>
  <c r="S43" i="3"/>
  <c r="U43" i="3" s="1"/>
  <c r="E48" i="4" s="1"/>
  <c r="T48" i="4" s="1"/>
  <c r="S25" i="3"/>
  <c r="U25" i="3" s="1"/>
  <c r="E30" i="4" s="1"/>
  <c r="T30" i="4" s="1"/>
  <c r="AB65" i="3"/>
  <c r="AC65" i="3" s="1"/>
  <c r="AE65" i="3" s="1"/>
  <c r="W70" i="4" s="1"/>
  <c r="AB17" i="3"/>
  <c r="AC17" i="3" s="1"/>
  <c r="AE17" i="3" s="1"/>
  <c r="W22" i="4" s="1"/>
  <c r="AB27" i="3"/>
  <c r="AC27" i="3" s="1"/>
  <c r="AE27" i="3" s="1"/>
  <c r="W32" i="4" s="1"/>
  <c r="AB70" i="3"/>
  <c r="AC70" i="3" s="1"/>
  <c r="AE70" i="3" s="1"/>
  <c r="W75" i="4" s="1"/>
  <c r="AB38" i="3"/>
  <c r="AC38" i="3" s="1"/>
  <c r="AE38" i="3" s="1"/>
  <c r="W43" i="4" s="1"/>
  <c r="AB37" i="3"/>
  <c r="AC37" i="3" s="1"/>
  <c r="AE37" i="3" s="1"/>
  <c r="W42" i="4" s="1"/>
  <c r="AB55" i="3"/>
  <c r="AC55" i="3" s="1"/>
  <c r="AE55" i="3" s="1"/>
  <c r="W60" i="4" s="1"/>
  <c r="AB66" i="3"/>
  <c r="AC66" i="3" s="1"/>
  <c r="AE66" i="3" s="1"/>
  <c r="W71" i="4" s="1"/>
  <c r="AB25" i="3"/>
  <c r="AC25" i="3" s="1"/>
  <c r="AE25" i="3" s="1"/>
  <c r="W30" i="4" s="1"/>
  <c r="AB74" i="3"/>
  <c r="AC74" i="3" s="1"/>
  <c r="AE74" i="3" s="1"/>
  <c r="W79" i="4" s="1"/>
  <c r="AB14" i="3"/>
  <c r="AC14" i="3" s="1"/>
  <c r="AE14" i="3" s="1"/>
  <c r="W19" i="4" s="1"/>
  <c r="AB43" i="3"/>
  <c r="AC43" i="3" s="1"/>
  <c r="AE43" i="3" s="1"/>
  <c r="W48" i="4" s="1"/>
  <c r="AB29" i="3"/>
  <c r="AC29" i="3" s="1"/>
  <c r="AE29" i="3" s="1"/>
  <c r="W34" i="4" s="1"/>
  <c r="AB19" i="3"/>
  <c r="AC19" i="3" s="1"/>
  <c r="AE19" i="3" s="1"/>
  <c r="W24" i="4" s="1"/>
  <c r="E78" i="1"/>
  <c r="I78" i="1" s="1"/>
  <c r="J78" i="1" s="1"/>
  <c r="E71" i="1"/>
  <c r="I71" i="1" s="1"/>
  <c r="J71" i="1" s="1"/>
  <c r="AB62" i="3"/>
  <c r="AC62" i="3" s="1"/>
  <c r="AE62" i="3" s="1"/>
  <c r="W67" i="4" s="1"/>
  <c r="S29" i="3"/>
  <c r="U29" i="3" s="1"/>
  <c r="E34" i="4" s="1"/>
  <c r="AB54" i="3"/>
  <c r="AC54" i="3" s="1"/>
  <c r="AE54" i="3" s="1"/>
  <c r="W59" i="4" s="1"/>
  <c r="AB64" i="3"/>
  <c r="AC64" i="3" s="1"/>
  <c r="AE64" i="3" s="1"/>
  <c r="W69" i="4" s="1"/>
  <c r="AB48" i="3"/>
  <c r="AC48" i="3" s="1"/>
  <c r="AE48" i="3" s="1"/>
  <c r="W53" i="4" s="1"/>
  <c r="AB16" i="3"/>
  <c r="AC16" i="3" s="1"/>
  <c r="AE16" i="3" s="1"/>
  <c r="W21" i="4" s="1"/>
  <c r="AB58" i="3"/>
  <c r="AC58" i="3" s="1"/>
  <c r="AE58" i="3" s="1"/>
  <c r="W63" i="4" s="1"/>
  <c r="AB13" i="3"/>
  <c r="AC13" i="3" s="1"/>
  <c r="AE13" i="3" s="1"/>
  <c r="W18" i="4" s="1"/>
  <c r="AB68" i="3"/>
  <c r="AC68" i="3" s="1"/>
  <c r="AE68" i="3" s="1"/>
  <c r="W73" i="4" s="1"/>
  <c r="AB24" i="3"/>
  <c r="AC24" i="3" s="1"/>
  <c r="AE24" i="3" s="1"/>
  <c r="W29" i="4" s="1"/>
  <c r="AB31" i="3"/>
  <c r="AC31" i="3" s="1"/>
  <c r="AE31" i="3" s="1"/>
  <c r="W36" i="4" s="1"/>
  <c r="AB71" i="3"/>
  <c r="AC71" i="3" s="1"/>
  <c r="AE71" i="3" s="1"/>
  <c r="W76" i="4" s="1"/>
  <c r="AB15" i="3"/>
  <c r="AC15" i="3" s="1"/>
  <c r="AE15" i="3" s="1"/>
  <c r="W20" i="4" s="1"/>
  <c r="AB75" i="3"/>
  <c r="AC75" i="3" s="1"/>
  <c r="AE75" i="3" s="1"/>
  <c r="W80" i="4" s="1"/>
  <c r="AB42" i="3"/>
  <c r="AC42" i="3" s="1"/>
  <c r="AE42" i="3" s="1"/>
  <c r="W47" i="4" s="1"/>
  <c r="AB12" i="3"/>
  <c r="AC12" i="3" s="1"/>
  <c r="AE12" i="3" s="1"/>
  <c r="W17" i="4" s="1"/>
  <c r="AB61" i="3"/>
  <c r="AC61" i="3" s="1"/>
  <c r="AE61" i="3" s="1"/>
  <c r="W66" i="4" s="1"/>
  <c r="S42" i="3"/>
  <c r="U42" i="3" s="1"/>
  <c r="E47" i="4" s="1"/>
  <c r="I73" i="4"/>
  <c r="J73" i="4" s="1"/>
  <c r="I51" i="1"/>
  <c r="J51" i="1" s="1"/>
  <c r="E27" i="4"/>
  <c r="I23" i="1"/>
  <c r="J23" i="1" s="1"/>
  <c r="I46" i="1"/>
  <c r="J46" i="1" s="1"/>
  <c r="I14" i="1"/>
  <c r="J14" i="1" s="1"/>
  <c r="U39" i="4"/>
  <c r="I32" i="4"/>
  <c r="J32" i="4" s="1"/>
  <c r="E35" i="1"/>
  <c r="E26" i="4"/>
  <c r="I52" i="4"/>
  <c r="J52" i="4" s="1"/>
  <c r="I50" i="1"/>
  <c r="J50" i="1" s="1"/>
  <c r="Q24" i="4"/>
  <c r="Q28" i="4"/>
  <c r="Q78" i="4"/>
  <c r="Q74" i="4"/>
  <c r="Q64" i="4"/>
  <c r="E80" i="4"/>
  <c r="E31" i="4"/>
  <c r="E58" i="1"/>
  <c r="E25" i="4"/>
  <c r="P29" i="4"/>
  <c r="E25" i="1"/>
  <c r="E72" i="4"/>
  <c r="U76" i="4"/>
  <c r="E59" i="4"/>
  <c r="E69" i="1"/>
  <c r="U52" i="4"/>
  <c r="E48" i="1"/>
  <c r="E72" i="1"/>
  <c r="U73" i="4"/>
  <c r="E54" i="4"/>
  <c r="P49" i="4"/>
  <c r="E63" i="1"/>
  <c r="E45" i="1"/>
  <c r="E30" i="1"/>
  <c r="E13" i="1"/>
  <c r="E17" i="4"/>
  <c r="U22" i="4"/>
  <c r="E18" i="1"/>
  <c r="U21" i="4"/>
  <c r="E17" i="1"/>
  <c r="I17" i="1" s="1"/>
  <c r="J17" i="1" s="1"/>
  <c r="E77" i="4"/>
  <c r="E38" i="4"/>
  <c r="P23" i="4"/>
  <c r="E19" i="1"/>
  <c r="E24" i="4"/>
  <c r="E67" i="1"/>
  <c r="U71" i="4"/>
  <c r="U76" i="6"/>
  <c r="G81" i="4" s="1"/>
  <c r="S60" i="6"/>
  <c r="U60" i="6" s="1"/>
  <c r="G65" i="4" s="1"/>
  <c r="U40" i="4"/>
  <c r="S53" i="6"/>
  <c r="U53" i="6" s="1"/>
  <c r="G54" i="1" s="1"/>
  <c r="E36" i="1"/>
  <c r="G55" i="4"/>
  <c r="P79" i="4"/>
  <c r="S12" i="6"/>
  <c r="U12" i="6" s="1"/>
  <c r="G13" i="1" s="1"/>
  <c r="E75" i="1"/>
  <c r="E55" i="4"/>
  <c r="E50" i="4"/>
  <c r="G30" i="4"/>
  <c r="AB30" i="6"/>
  <c r="AC30" i="6" s="1"/>
  <c r="AE30" i="6" s="1"/>
  <c r="G20" i="4"/>
  <c r="S33" i="6"/>
  <c r="U33" i="6" s="1"/>
  <c r="G34" i="1" s="1"/>
  <c r="I34" i="1" s="1"/>
  <c r="J34" i="1" s="1"/>
  <c r="G69" i="1"/>
  <c r="S20" i="6"/>
  <c r="U20" i="6" s="1"/>
  <c r="G21" i="1" s="1"/>
  <c r="I21" i="1" s="1"/>
  <c r="J21" i="1" s="1"/>
  <c r="S74" i="6"/>
  <c r="U74" i="6" s="1"/>
  <c r="G79" i="4" s="1"/>
  <c r="S37" i="6"/>
  <c r="U37" i="6" s="1"/>
  <c r="G38" i="1" s="1"/>
  <c r="I38" i="1" s="1"/>
  <c r="J38" i="1" s="1"/>
  <c r="G82" i="4"/>
  <c r="U29" i="6"/>
  <c r="G30" i="1" s="1"/>
  <c r="S30" i="6"/>
  <c r="U30" i="6" s="1"/>
  <c r="G31" i="1" s="1"/>
  <c r="U67" i="6"/>
  <c r="G72" i="4" s="1"/>
  <c r="AB57" i="6"/>
  <c r="AC57" i="6" s="1"/>
  <c r="AE57" i="6" s="1"/>
  <c r="G65" i="1"/>
  <c r="AB15" i="6"/>
  <c r="AC15" i="6" s="1"/>
  <c r="AE15" i="6" s="1"/>
  <c r="G52" i="1"/>
  <c r="AB36" i="6"/>
  <c r="AC36" i="6" s="1"/>
  <c r="AE36" i="6" s="1"/>
  <c r="S63" i="6"/>
  <c r="U63" i="6" s="1"/>
  <c r="G64" i="1" s="1"/>
  <c r="U39" i="6"/>
  <c r="G44" i="4" s="1"/>
  <c r="G61" i="4"/>
  <c r="G53" i="4"/>
  <c r="I53" i="4" s="1"/>
  <c r="J53" i="4" s="1"/>
  <c r="U54" i="6"/>
  <c r="G55" i="1" s="1"/>
  <c r="I55" i="1" s="1"/>
  <c r="J55" i="1" s="1"/>
  <c r="G36" i="4"/>
  <c r="G18" i="4"/>
  <c r="I18" i="4" s="1"/>
  <c r="J18" i="4" s="1"/>
  <c r="G50" i="4"/>
  <c r="G60" i="1"/>
  <c r="G27" i="1"/>
  <c r="I27" i="1" s="1"/>
  <c r="J27" i="1" s="1"/>
  <c r="U24" i="6"/>
  <c r="G25" i="1" s="1"/>
  <c r="G74" i="1"/>
  <c r="G54" i="4"/>
  <c r="S75" i="6"/>
  <c r="U75" i="6" s="1"/>
  <c r="G76" i="1" s="1"/>
  <c r="I76" i="1" s="1"/>
  <c r="J76" i="1" s="1"/>
  <c r="AB40" i="6"/>
  <c r="AC40" i="6" s="1"/>
  <c r="AE40" i="6" s="1"/>
  <c r="AB21" i="6"/>
  <c r="AC21" i="6" s="1"/>
  <c r="AE21" i="6" s="1"/>
  <c r="AB41" i="6"/>
  <c r="AC41" i="6" s="1"/>
  <c r="AE41" i="6" s="1"/>
  <c r="AB27" i="6"/>
  <c r="AC27" i="6" s="1"/>
  <c r="AE27" i="6" s="1"/>
  <c r="AB22" i="6"/>
  <c r="AC22" i="6" s="1"/>
  <c r="AE22" i="6" s="1"/>
  <c r="AB29" i="6"/>
  <c r="AC29" i="6" s="1"/>
  <c r="AE29" i="6" s="1"/>
  <c r="AB34" i="6"/>
  <c r="AC34" i="6" s="1"/>
  <c r="AE34" i="6" s="1"/>
  <c r="AB64" i="6"/>
  <c r="AC64" i="6" s="1"/>
  <c r="AE64" i="6" s="1"/>
  <c r="AB56" i="6"/>
  <c r="AC56" i="6" s="1"/>
  <c r="AE56" i="6" s="1"/>
  <c r="AB19" i="6"/>
  <c r="AC19" i="6" s="1"/>
  <c r="AE19" i="6" s="1"/>
  <c r="AB16" i="6"/>
  <c r="AC16" i="6" s="1"/>
  <c r="AE16" i="6" s="1"/>
  <c r="AB24" i="6"/>
  <c r="AC24" i="6" s="1"/>
  <c r="AE24" i="6" s="1"/>
  <c r="AB38" i="6"/>
  <c r="AC38" i="6" s="1"/>
  <c r="AE38" i="6" s="1"/>
  <c r="AB44" i="6"/>
  <c r="AC44" i="6" s="1"/>
  <c r="AE44" i="6" s="1"/>
  <c r="AB39" i="6"/>
  <c r="AC39" i="6" s="1"/>
  <c r="AE39" i="6" s="1"/>
  <c r="AB61" i="6"/>
  <c r="AC61" i="6" s="1"/>
  <c r="AE61" i="6" s="1"/>
  <c r="AB31" i="6"/>
  <c r="AC31" i="6" s="1"/>
  <c r="AE31" i="6" s="1"/>
  <c r="AB26" i="6"/>
  <c r="AC26" i="6" s="1"/>
  <c r="AE26" i="6" s="1"/>
  <c r="AB46" i="6"/>
  <c r="AC46" i="6" s="1"/>
  <c r="AE46" i="6" s="1"/>
  <c r="AB50" i="6"/>
  <c r="AC50" i="6" s="1"/>
  <c r="AE50" i="6" s="1"/>
  <c r="AB75" i="6"/>
  <c r="AC75" i="6" s="1"/>
  <c r="AE75" i="6" s="1"/>
  <c r="AB62" i="6"/>
  <c r="AC62" i="6" s="1"/>
  <c r="AE62" i="6" s="1"/>
  <c r="AB71" i="6"/>
  <c r="AC71" i="6" s="1"/>
  <c r="AE71" i="6" s="1"/>
  <c r="AB37" i="6"/>
  <c r="AC37" i="6" s="1"/>
  <c r="AE37" i="6" s="1"/>
  <c r="AB66" i="6"/>
  <c r="AC66" i="6" s="1"/>
  <c r="AE66" i="6" s="1"/>
  <c r="AB63" i="6"/>
  <c r="AC63" i="6" s="1"/>
  <c r="AE63" i="6" s="1"/>
  <c r="AB69" i="6"/>
  <c r="AC69" i="6" s="1"/>
  <c r="AE69" i="6" s="1"/>
  <c r="G45" i="4"/>
  <c r="I45" i="4" s="1"/>
  <c r="J45" i="4" s="1"/>
  <c r="AB73" i="6"/>
  <c r="AC73" i="6" s="1"/>
  <c r="AE73" i="6" s="1"/>
  <c r="AB43" i="6"/>
  <c r="AC43" i="6" s="1"/>
  <c r="AE43" i="6" s="1"/>
  <c r="AB58" i="6"/>
  <c r="AC58" i="6" s="1"/>
  <c r="AE58" i="6" s="1"/>
  <c r="AB47" i="6"/>
  <c r="AC47" i="6" s="1"/>
  <c r="AE47" i="6" s="1"/>
  <c r="AB33" i="6"/>
  <c r="AC33" i="6" s="1"/>
  <c r="AE33" i="6" s="1"/>
  <c r="AB28" i="6"/>
  <c r="AC28" i="6" s="1"/>
  <c r="AE28" i="6" s="1"/>
  <c r="AB35" i="6"/>
  <c r="AC35" i="6" s="1"/>
  <c r="AE35" i="6" s="1"/>
  <c r="AB74" i="6"/>
  <c r="AC74" i="6" s="1"/>
  <c r="AE74" i="6" s="1"/>
  <c r="AB14" i="6"/>
  <c r="AC14" i="6" s="1"/>
  <c r="AE14" i="6" s="1"/>
  <c r="AB55" i="6"/>
  <c r="AC55" i="6" s="1"/>
  <c r="AE55" i="6" s="1"/>
  <c r="AB23" i="6"/>
  <c r="AC23" i="6" s="1"/>
  <c r="AE23" i="6" s="1"/>
  <c r="AB72" i="6"/>
  <c r="AC72" i="6" s="1"/>
  <c r="AE72" i="6" s="1"/>
  <c r="AB12" i="6"/>
  <c r="AC12" i="6" s="1"/>
  <c r="AE12" i="6" s="1"/>
  <c r="AB42" i="6"/>
  <c r="AC42" i="6" s="1"/>
  <c r="AE42" i="6" s="1"/>
  <c r="AB20" i="6"/>
  <c r="AC20" i="6" s="1"/>
  <c r="AE20" i="6" s="1"/>
  <c r="AB48" i="6"/>
  <c r="AC48" i="6" s="1"/>
  <c r="AE48" i="6" s="1"/>
  <c r="S58" i="6"/>
  <c r="U58" i="6" s="1"/>
  <c r="G59" i="1" s="1"/>
  <c r="AB52" i="6"/>
  <c r="AC52" i="6" s="1"/>
  <c r="AE52" i="6" s="1"/>
  <c r="AB32" i="6"/>
  <c r="AC32" i="6" s="1"/>
  <c r="AE32" i="6" s="1"/>
  <c r="AB60" i="6"/>
  <c r="AC60" i="6" s="1"/>
  <c r="AE60" i="6" s="1"/>
  <c r="AB18" i="6"/>
  <c r="AC18" i="6" s="1"/>
  <c r="AE18" i="6" s="1"/>
  <c r="AB68" i="6"/>
  <c r="AC68" i="6" s="1"/>
  <c r="AE68" i="6" s="1"/>
  <c r="AB65" i="6"/>
  <c r="AC65" i="6" s="1"/>
  <c r="AE65" i="6" s="1"/>
  <c r="AB49" i="6"/>
  <c r="AC49" i="6" s="1"/>
  <c r="AE49" i="6" s="1"/>
  <c r="AB70" i="6"/>
  <c r="AC70" i="6" s="1"/>
  <c r="AE70" i="6" s="1"/>
  <c r="AB13" i="6"/>
  <c r="AC13" i="6" s="1"/>
  <c r="AE13" i="6" s="1"/>
  <c r="AB51" i="6"/>
  <c r="AC51" i="6" s="1"/>
  <c r="AE51" i="6" s="1"/>
  <c r="AB53" i="6"/>
  <c r="AC53" i="6" s="1"/>
  <c r="AE53" i="6" s="1"/>
  <c r="AB54" i="6"/>
  <c r="AC54" i="6" s="1"/>
  <c r="AE54" i="6" s="1"/>
  <c r="AB45" i="6"/>
  <c r="AC45" i="6" s="1"/>
  <c r="AE45" i="6" s="1"/>
  <c r="AB67" i="6"/>
  <c r="AC67" i="6" s="1"/>
  <c r="AE67" i="6" s="1"/>
  <c r="AB76" i="6"/>
  <c r="AC76" i="6" s="1"/>
  <c r="AE76" i="6" s="1"/>
  <c r="AB77" i="6"/>
  <c r="AC77" i="6" s="1"/>
  <c r="AE77" i="6" s="1"/>
  <c r="AB25" i="6"/>
  <c r="AC25" i="6" s="1"/>
  <c r="AE25" i="6" s="1"/>
  <c r="AB59" i="6"/>
  <c r="AC59" i="6" s="1"/>
  <c r="AE59" i="6" s="1"/>
  <c r="G75" i="4"/>
  <c r="I75" i="4" s="1"/>
  <c r="J75" i="4" s="1"/>
  <c r="G24" i="1"/>
  <c r="S34" i="6"/>
  <c r="U34" i="6" s="1"/>
  <c r="G35" i="1" s="1"/>
  <c r="G48" i="1"/>
  <c r="G20" i="1"/>
  <c r="I20" i="1" s="1"/>
  <c r="J20" i="1" s="1"/>
  <c r="U35" i="4"/>
  <c r="G47" i="4"/>
  <c r="G46" i="4"/>
  <c r="G23" i="4"/>
  <c r="G19" i="1"/>
  <c r="G70" i="1"/>
  <c r="I70" i="1" s="1"/>
  <c r="J70" i="1" s="1"/>
  <c r="U32" i="4"/>
  <c r="P32" i="4"/>
  <c r="P62" i="4"/>
  <c r="U62" i="4"/>
  <c r="G27" i="4"/>
  <c r="G57" i="4"/>
  <c r="P67" i="4"/>
  <c r="U67" i="4"/>
  <c r="U45" i="4"/>
  <c r="P45" i="4"/>
  <c r="G21" i="4"/>
  <c r="I21" i="4" s="1"/>
  <c r="J21" i="4" s="1"/>
  <c r="U53" i="4"/>
  <c r="P53" i="4"/>
  <c r="G49" i="4"/>
  <c r="I49" i="4" s="1"/>
  <c r="J49" i="4" s="1"/>
  <c r="G45" i="1"/>
  <c r="G56" i="1"/>
  <c r="G60" i="4"/>
  <c r="G29" i="1"/>
  <c r="G33" i="4"/>
  <c r="G44" i="1"/>
  <c r="G48" i="4"/>
  <c r="G28" i="1"/>
  <c r="G37" i="1"/>
  <c r="G41" i="4"/>
  <c r="I41" i="4" s="1"/>
  <c r="J41" i="4" s="1"/>
  <c r="G37" i="4"/>
  <c r="G33" i="1"/>
  <c r="G15" i="1"/>
  <c r="I15" i="1" s="1"/>
  <c r="J15" i="1" s="1"/>
  <c r="G19" i="4"/>
  <c r="I19" i="4" s="1"/>
  <c r="J19" i="4" s="1"/>
  <c r="G67" i="4"/>
  <c r="I67" i="4" s="1"/>
  <c r="J67" i="4" s="1"/>
  <c r="G63" i="1"/>
  <c r="S65" i="6"/>
  <c r="U65" i="6" s="1"/>
  <c r="G66" i="1" s="1"/>
  <c r="G66" i="4"/>
  <c r="G62" i="4"/>
  <c r="I62" i="4" s="1"/>
  <c r="J62" i="4" s="1"/>
  <c r="G58" i="1"/>
  <c r="G26" i="4"/>
  <c r="G22" i="1"/>
  <c r="I22" i="1" s="1"/>
  <c r="J22" i="1" s="1"/>
  <c r="G77" i="4"/>
  <c r="G73" i="1"/>
  <c r="I73" i="1" s="1"/>
  <c r="J73" i="1" s="1"/>
  <c r="G47" i="1"/>
  <c r="G51" i="4"/>
  <c r="G36" i="1"/>
  <c r="G40" i="4"/>
  <c r="I40" i="4" s="1"/>
  <c r="J40" i="4" s="1"/>
  <c r="G76" i="4"/>
  <c r="I76" i="4" s="1"/>
  <c r="J76" i="4" s="1"/>
  <c r="G72" i="1"/>
  <c r="G39" i="1"/>
  <c r="G43" i="4"/>
  <c r="I43" i="4" s="1"/>
  <c r="J43" i="4" s="1"/>
  <c r="G18" i="1"/>
  <c r="G22" i="4"/>
  <c r="I22" i="4" s="1"/>
  <c r="J22" i="4" s="1"/>
  <c r="Q31" i="4"/>
  <c r="Q73" i="4"/>
  <c r="R73" i="4" s="1"/>
  <c r="S73" i="4" s="1"/>
  <c r="Q56" i="4"/>
  <c r="U65" i="4"/>
  <c r="P65" i="4"/>
  <c r="E59" i="1"/>
  <c r="E63" i="4"/>
  <c r="T63" i="4" s="1"/>
  <c r="Q69" i="4"/>
  <c r="R69" i="4" s="1"/>
  <c r="S69" i="4" s="1"/>
  <c r="Q32" i="4"/>
  <c r="Q52" i="4"/>
  <c r="R52" i="4" s="1"/>
  <c r="S52" i="4" s="1"/>
  <c r="U59" i="4" l="1"/>
  <c r="T59" i="4"/>
  <c r="P80" i="4"/>
  <c r="T80" i="4"/>
  <c r="P26" i="4"/>
  <c r="T26" i="4"/>
  <c r="U55" i="4"/>
  <c r="T55" i="4"/>
  <c r="U24" i="4"/>
  <c r="T24" i="4"/>
  <c r="U77" i="4"/>
  <c r="T77" i="4"/>
  <c r="U31" i="4"/>
  <c r="T31" i="4"/>
  <c r="U27" i="4"/>
  <c r="T27" i="4"/>
  <c r="U25" i="4"/>
  <c r="T25" i="4"/>
  <c r="U60" i="4"/>
  <c r="T60" i="4"/>
  <c r="U37" i="4"/>
  <c r="T37" i="4"/>
  <c r="U42" i="4"/>
  <c r="T42" i="4"/>
  <c r="U81" i="4"/>
  <c r="T81" i="4"/>
  <c r="U17" i="4"/>
  <c r="T17" i="4"/>
  <c r="U58" i="4"/>
  <c r="T58" i="4"/>
  <c r="U57" i="4"/>
  <c r="T57" i="4"/>
  <c r="P50" i="4"/>
  <c r="T50" i="4"/>
  <c r="U38" i="4"/>
  <c r="T38" i="4"/>
  <c r="P54" i="4"/>
  <c r="T54" i="4"/>
  <c r="P72" i="4"/>
  <c r="T72" i="4"/>
  <c r="U47" i="4"/>
  <c r="T47" i="4"/>
  <c r="U34" i="4"/>
  <c r="T34" i="4"/>
  <c r="P74" i="4"/>
  <c r="T74" i="4"/>
  <c r="U61" i="4"/>
  <c r="T61" i="4"/>
  <c r="G67" i="1"/>
  <c r="I67" i="1" s="1"/>
  <c r="J67" i="1" s="1"/>
  <c r="G71" i="4"/>
  <c r="I71" i="4" s="1"/>
  <c r="J71" i="4" s="1"/>
  <c r="I31" i="1"/>
  <c r="J31" i="1" s="1"/>
  <c r="P42" i="4"/>
  <c r="E64" i="1"/>
  <c r="I37" i="1"/>
  <c r="J37" i="1" s="1"/>
  <c r="I24" i="1"/>
  <c r="J24" i="1" s="1"/>
  <c r="E64" i="4"/>
  <c r="P61" i="4"/>
  <c r="E33" i="4"/>
  <c r="P81" i="4"/>
  <c r="E57" i="1"/>
  <c r="I57" i="1" s="1"/>
  <c r="J57" i="1" s="1"/>
  <c r="I30" i="1"/>
  <c r="J30" i="1" s="1"/>
  <c r="E66" i="4"/>
  <c r="E78" i="4"/>
  <c r="E47" i="1"/>
  <c r="I47" i="1" s="1"/>
  <c r="J47" i="1" s="1"/>
  <c r="P57" i="4"/>
  <c r="E33" i="1"/>
  <c r="I33" i="1" s="1"/>
  <c r="J33" i="1" s="1"/>
  <c r="E28" i="4"/>
  <c r="P37" i="4"/>
  <c r="I77" i="4"/>
  <c r="J77" i="4" s="1"/>
  <c r="I37" i="4"/>
  <c r="J37" i="4" s="1"/>
  <c r="E56" i="4"/>
  <c r="E56" i="1"/>
  <c r="I56" i="1" s="1"/>
  <c r="J56" i="1" s="1"/>
  <c r="I57" i="4"/>
  <c r="J57" i="4" s="1"/>
  <c r="E53" i="1"/>
  <c r="I53" i="1" s="1"/>
  <c r="J53" i="1" s="1"/>
  <c r="P58" i="4"/>
  <c r="E32" i="1"/>
  <c r="I32" i="1" s="1"/>
  <c r="J32" i="1" s="1"/>
  <c r="E66" i="1"/>
  <c r="I66" i="1" s="1"/>
  <c r="J66" i="1" s="1"/>
  <c r="E44" i="1"/>
  <c r="I44" i="1" s="1"/>
  <c r="J44" i="1" s="1"/>
  <c r="I48" i="4"/>
  <c r="J48" i="4" s="1"/>
  <c r="I65" i="1"/>
  <c r="J65" i="1" s="1"/>
  <c r="E46" i="4"/>
  <c r="E54" i="1"/>
  <c r="I54" i="1" s="1"/>
  <c r="J54" i="1" s="1"/>
  <c r="E40" i="1"/>
  <c r="I39" i="1"/>
  <c r="J39" i="1" s="1"/>
  <c r="E43" i="1"/>
  <c r="I43" i="1" s="1"/>
  <c r="J43" i="1" s="1"/>
  <c r="I74" i="4"/>
  <c r="J74" i="4" s="1"/>
  <c r="I28" i="1"/>
  <c r="J28" i="1" s="1"/>
  <c r="U74" i="4"/>
  <c r="R74" i="4"/>
  <c r="S74" i="4" s="1"/>
  <c r="E26" i="1"/>
  <c r="I26" i="1" s="1"/>
  <c r="J26" i="1" s="1"/>
  <c r="I69" i="1"/>
  <c r="J69" i="1" s="1"/>
  <c r="P27" i="4"/>
  <c r="I72" i="4"/>
  <c r="J72" i="4" s="1"/>
  <c r="I63" i="1"/>
  <c r="J63" i="1" s="1"/>
  <c r="I58" i="1"/>
  <c r="J58" i="1" s="1"/>
  <c r="I60" i="4"/>
  <c r="J60" i="4" s="1"/>
  <c r="I51" i="4"/>
  <c r="J51" i="4" s="1"/>
  <c r="I35" i="1"/>
  <c r="J35" i="1" s="1"/>
  <c r="I26" i="4"/>
  <c r="J26" i="4" s="1"/>
  <c r="I19" i="1"/>
  <c r="J19" i="1" s="1"/>
  <c r="U26" i="4"/>
  <c r="I13" i="1"/>
  <c r="J13" i="1" s="1"/>
  <c r="I36" i="1"/>
  <c r="J36" i="1" s="1"/>
  <c r="I45" i="1"/>
  <c r="J45" i="1" s="1"/>
  <c r="I64" i="1"/>
  <c r="J64" i="1" s="1"/>
  <c r="I66" i="4"/>
  <c r="J66" i="4" s="1"/>
  <c r="I48" i="1"/>
  <c r="J48" i="1" s="1"/>
  <c r="I18" i="1"/>
  <c r="J18" i="1" s="1"/>
  <c r="I60" i="1"/>
  <c r="J60" i="1" s="1"/>
  <c r="I74" i="1"/>
  <c r="J74" i="1" s="1"/>
  <c r="I31" i="4"/>
  <c r="J31" i="4" s="1"/>
  <c r="I25" i="1"/>
  <c r="J25" i="1" s="1"/>
  <c r="I52" i="1"/>
  <c r="J52" i="1" s="1"/>
  <c r="P31" i="4"/>
  <c r="R31" i="4" s="1"/>
  <c r="S31" i="4" s="1"/>
  <c r="I24" i="4"/>
  <c r="J24" i="4" s="1"/>
  <c r="I72" i="1"/>
  <c r="J72" i="1" s="1"/>
  <c r="I29" i="1"/>
  <c r="J29" i="1" s="1"/>
  <c r="I59" i="1"/>
  <c r="J59" i="1" s="1"/>
  <c r="Q55" i="4"/>
  <c r="I55" i="4"/>
  <c r="J55" i="4" s="1"/>
  <c r="Q65" i="4"/>
  <c r="R65" i="4" s="1"/>
  <c r="S65" i="4" s="1"/>
  <c r="I65" i="4"/>
  <c r="J65" i="4" s="1"/>
  <c r="Q47" i="4"/>
  <c r="I47" i="4"/>
  <c r="J47" i="4" s="1"/>
  <c r="Q50" i="4"/>
  <c r="R50" i="4" s="1"/>
  <c r="S50" i="4" s="1"/>
  <c r="I50" i="4"/>
  <c r="J50" i="4" s="1"/>
  <c r="Q82" i="4"/>
  <c r="R82" i="4" s="1"/>
  <c r="S82" i="4" s="1"/>
  <c r="I82" i="4"/>
  <c r="J82" i="4" s="1"/>
  <c r="Q81" i="4"/>
  <c r="I81" i="4"/>
  <c r="J81" i="4" s="1"/>
  <c r="Q33" i="4"/>
  <c r="Q61" i="4"/>
  <c r="I61" i="4"/>
  <c r="J61" i="4" s="1"/>
  <c r="Q27" i="4"/>
  <c r="I27" i="4"/>
  <c r="J27" i="4" s="1"/>
  <c r="Q46" i="4"/>
  <c r="Q20" i="4"/>
  <c r="R20" i="4" s="1"/>
  <c r="S20" i="4" s="1"/>
  <c r="I20" i="4"/>
  <c r="J20" i="4" s="1"/>
  <c r="Q23" i="4"/>
  <c r="R23" i="4" s="1"/>
  <c r="S23" i="4" s="1"/>
  <c r="I23" i="4"/>
  <c r="J23" i="4" s="1"/>
  <c r="Q54" i="4"/>
  <c r="R54" i="4" s="1"/>
  <c r="S54" i="4" s="1"/>
  <c r="I54" i="4"/>
  <c r="J54" i="4" s="1"/>
  <c r="Q36" i="4"/>
  <c r="I36" i="4"/>
  <c r="J36" i="4" s="1"/>
  <c r="Q44" i="4"/>
  <c r="I44" i="4"/>
  <c r="J44" i="4" s="1"/>
  <c r="Q79" i="4"/>
  <c r="R79" i="4" s="1"/>
  <c r="S79" i="4" s="1"/>
  <c r="I79" i="4"/>
  <c r="J79" i="4" s="1"/>
  <c r="Q30" i="4"/>
  <c r="I30" i="4"/>
  <c r="J30" i="4" s="1"/>
  <c r="U80" i="4"/>
  <c r="P59" i="4"/>
  <c r="U72" i="4"/>
  <c r="P17" i="4"/>
  <c r="P25" i="4"/>
  <c r="U54" i="4"/>
  <c r="P34" i="4"/>
  <c r="P68" i="4"/>
  <c r="U68" i="4"/>
  <c r="P38" i="4"/>
  <c r="P77" i="4"/>
  <c r="P24" i="4"/>
  <c r="R24" i="4" s="1"/>
  <c r="S24" i="4" s="1"/>
  <c r="G61" i="1"/>
  <c r="I61" i="1" s="1"/>
  <c r="J61" i="1" s="1"/>
  <c r="G77" i="1"/>
  <c r="I77" i="1" s="1"/>
  <c r="J77" i="1" s="1"/>
  <c r="G25" i="4"/>
  <c r="I25" i="4" s="1"/>
  <c r="J25" i="4" s="1"/>
  <c r="G58" i="4"/>
  <c r="P47" i="4"/>
  <c r="P60" i="4"/>
  <c r="G17" i="4"/>
  <c r="I17" i="4" s="1"/>
  <c r="J17" i="4" s="1"/>
  <c r="P55" i="4"/>
  <c r="U50" i="4"/>
  <c r="G38" i="4"/>
  <c r="I38" i="4" s="1"/>
  <c r="J38" i="4" s="1"/>
  <c r="Q57" i="4"/>
  <c r="G75" i="1"/>
  <c r="I75" i="1" s="1"/>
  <c r="J75" i="1" s="1"/>
  <c r="G68" i="4"/>
  <c r="I68" i="4" s="1"/>
  <c r="J68" i="4" s="1"/>
  <c r="G42" i="4"/>
  <c r="G68" i="1"/>
  <c r="I68" i="1" s="1"/>
  <c r="J68" i="1" s="1"/>
  <c r="G34" i="4"/>
  <c r="Q75" i="4"/>
  <c r="R75" i="4" s="1"/>
  <c r="S75" i="4" s="1"/>
  <c r="G35" i="4"/>
  <c r="G40" i="1"/>
  <c r="Q18" i="4"/>
  <c r="R18" i="4" s="1"/>
  <c r="S18" i="4" s="1"/>
  <c r="Q53" i="4"/>
  <c r="R53" i="4" s="1"/>
  <c r="S53" i="4" s="1"/>
  <c r="G29" i="4"/>
  <c r="G59" i="4"/>
  <c r="G63" i="4"/>
  <c r="G80" i="4"/>
  <c r="I80" i="4" s="1"/>
  <c r="J80" i="4" s="1"/>
  <c r="Q45" i="4"/>
  <c r="R45" i="4" s="1"/>
  <c r="S45" i="4" s="1"/>
  <c r="G39" i="4"/>
  <c r="I39" i="4" s="1"/>
  <c r="J39" i="4" s="1"/>
  <c r="P70" i="4"/>
  <c r="U70" i="4"/>
  <c r="U30" i="4"/>
  <c r="P30" i="4"/>
  <c r="U51" i="4"/>
  <c r="P51" i="4"/>
  <c r="U36" i="4"/>
  <c r="P36" i="4"/>
  <c r="U48" i="4"/>
  <c r="P48" i="4"/>
  <c r="R32" i="4"/>
  <c r="S32" i="4" s="1"/>
  <c r="Q21" i="4"/>
  <c r="R21" i="4" s="1"/>
  <c r="S21" i="4" s="1"/>
  <c r="Q66" i="4"/>
  <c r="G70" i="4"/>
  <c r="I70" i="4" s="1"/>
  <c r="J70" i="4" s="1"/>
  <c r="Q77" i="4"/>
  <c r="Q62" i="4"/>
  <c r="R62" i="4" s="1"/>
  <c r="S62" i="4" s="1"/>
  <c r="Q72" i="4"/>
  <c r="Q49" i="4"/>
  <c r="R49" i="4" s="1"/>
  <c r="S49" i="4" s="1"/>
  <c r="Q22" i="4"/>
  <c r="R22" i="4" s="1"/>
  <c r="S22" i="4" s="1"/>
  <c r="Q41" i="4"/>
  <c r="R41" i="4" s="1"/>
  <c r="S41" i="4" s="1"/>
  <c r="Q60" i="4"/>
  <c r="Q76" i="4"/>
  <c r="R76" i="4" s="1"/>
  <c r="S76" i="4" s="1"/>
  <c r="Q26" i="4"/>
  <c r="Q67" i="4"/>
  <c r="R67" i="4" s="1"/>
  <c r="S67" i="4" s="1"/>
  <c r="Q37" i="4"/>
  <c r="Q43" i="4"/>
  <c r="R43" i="4" s="1"/>
  <c r="S43" i="4" s="1"/>
  <c r="Q40" i="4"/>
  <c r="R40" i="4" s="1"/>
  <c r="S40" i="4" s="1"/>
  <c r="Q51" i="4"/>
  <c r="Q19" i="4"/>
  <c r="R19" i="4" s="1"/>
  <c r="S19" i="4" s="1"/>
  <c r="Q48" i="4"/>
  <c r="P44" i="4"/>
  <c r="U44" i="4"/>
  <c r="U63" i="4"/>
  <c r="P63" i="4"/>
  <c r="R72" i="4" l="1"/>
  <c r="S72" i="4" s="1"/>
  <c r="I46" i="4"/>
  <c r="J46" i="4" s="1"/>
  <c r="T46" i="4"/>
  <c r="R26" i="4"/>
  <c r="S26" i="4" s="1"/>
  <c r="I64" i="4"/>
  <c r="J64" i="4" s="1"/>
  <c r="T64" i="4"/>
  <c r="I56" i="4"/>
  <c r="J56" i="4" s="1"/>
  <c r="T56" i="4"/>
  <c r="U28" i="4"/>
  <c r="T28" i="4"/>
  <c r="I78" i="4"/>
  <c r="J78" i="4" s="1"/>
  <c r="T78" i="4"/>
  <c r="P66" i="4"/>
  <c r="R66" i="4" s="1"/>
  <c r="S66" i="4" s="1"/>
  <c r="T66" i="4"/>
  <c r="P33" i="4"/>
  <c r="T33" i="4"/>
  <c r="P56" i="4"/>
  <c r="R56" i="4" s="1"/>
  <c r="S56" i="4" s="1"/>
  <c r="Q71" i="4"/>
  <c r="R71" i="4" s="1"/>
  <c r="S71" i="4" s="1"/>
  <c r="U33" i="4"/>
  <c r="U78" i="4"/>
  <c r="R81" i="4"/>
  <c r="S81" i="4" s="1"/>
  <c r="U46" i="4"/>
  <c r="R57" i="4"/>
  <c r="S57" i="4" s="1"/>
  <c r="P64" i="4"/>
  <c r="R64" i="4" s="1"/>
  <c r="S64" i="4" s="1"/>
  <c r="U66" i="4"/>
  <c r="I33" i="4"/>
  <c r="J33" i="4" s="1"/>
  <c r="U64" i="4"/>
  <c r="R61" i="4"/>
  <c r="S61" i="4" s="1"/>
  <c r="U56" i="4"/>
  <c r="P78" i="4"/>
  <c r="R78" i="4" s="1"/>
  <c r="S78" i="4" s="1"/>
  <c r="P28" i="4"/>
  <c r="R28" i="4" s="1"/>
  <c r="S28" i="4" s="1"/>
  <c r="I28" i="4"/>
  <c r="J28" i="4" s="1"/>
  <c r="R37" i="4"/>
  <c r="S37" i="4" s="1"/>
  <c r="R27" i="4"/>
  <c r="S27" i="4" s="1"/>
  <c r="P46" i="4"/>
  <c r="R46" i="4" s="1"/>
  <c r="S46" i="4" s="1"/>
  <c r="I40" i="1"/>
  <c r="J40" i="1" s="1"/>
  <c r="R44" i="4"/>
  <c r="S44" i="4" s="1"/>
  <c r="R55" i="4"/>
  <c r="S55" i="4" s="1"/>
  <c r="R30" i="4"/>
  <c r="S30" i="4" s="1"/>
  <c r="R36" i="4"/>
  <c r="S36" i="4" s="1"/>
  <c r="R47" i="4"/>
  <c r="S47" i="4" s="1"/>
  <c r="Q59" i="4"/>
  <c r="R59" i="4" s="1"/>
  <c r="S59" i="4" s="1"/>
  <c r="I59" i="4"/>
  <c r="J59" i="4" s="1"/>
  <c r="Q34" i="4"/>
  <c r="R34" i="4" s="1"/>
  <c r="S34" i="4" s="1"/>
  <c r="I34" i="4"/>
  <c r="J34" i="4" s="1"/>
  <c r="Q58" i="4"/>
  <c r="R58" i="4" s="1"/>
  <c r="S58" i="4" s="1"/>
  <c r="I58" i="4"/>
  <c r="J58" i="4" s="1"/>
  <c r="Q29" i="4"/>
  <c r="R29" i="4" s="1"/>
  <c r="I29" i="4"/>
  <c r="J29" i="4" s="1"/>
  <c r="Q63" i="4"/>
  <c r="R63" i="4" s="1"/>
  <c r="S63" i="4" s="1"/>
  <c r="I63" i="4"/>
  <c r="J63" i="4" s="1"/>
  <c r="Q35" i="4"/>
  <c r="R35" i="4" s="1"/>
  <c r="S35" i="4" s="1"/>
  <c r="I35" i="4"/>
  <c r="J35" i="4" s="1"/>
  <c r="Q42" i="4"/>
  <c r="R42" i="4" s="1"/>
  <c r="S42" i="4" s="1"/>
  <c r="I42" i="4"/>
  <c r="J42" i="4" s="1"/>
  <c r="R77" i="4"/>
  <c r="S77" i="4" s="1"/>
  <c r="R60" i="4"/>
  <c r="S60" i="4" s="1"/>
  <c r="Q25" i="4"/>
  <c r="R25" i="4" s="1"/>
  <c r="S25" i="4" s="1"/>
  <c r="Q38" i="4"/>
  <c r="R38" i="4" s="1"/>
  <c r="S38" i="4" s="1"/>
  <c r="Q17" i="4"/>
  <c r="R17" i="4" s="1"/>
  <c r="S17" i="4" s="1"/>
  <c r="Q68" i="4"/>
  <c r="R68" i="4" s="1"/>
  <c r="S68" i="4" s="1"/>
  <c r="R51" i="4"/>
  <c r="S51" i="4" s="1"/>
  <c r="Q80" i="4"/>
  <c r="R80" i="4" s="1"/>
  <c r="S80" i="4" s="1"/>
  <c r="Q39" i="4"/>
  <c r="R39" i="4" s="1"/>
  <c r="S39" i="4" s="1"/>
  <c r="Q70" i="4"/>
  <c r="R70" i="4" s="1"/>
  <c r="S70" i="4" s="1"/>
  <c r="R48" i="4"/>
  <c r="S48" i="4" s="1"/>
  <c r="R33" i="4"/>
  <c r="S33" i="4" s="1"/>
  <c r="P84" i="4" l="1"/>
  <c r="Q84" i="4"/>
  <c r="S29" i="4"/>
  <c r="R84" i="4"/>
  <c r="S84" i="4" l="1"/>
</calcChain>
</file>

<file path=xl/sharedStrings.xml><?xml version="1.0" encoding="utf-8"?>
<sst xmlns="http://schemas.openxmlformats.org/spreadsheetml/2006/main" count="4494" uniqueCount="1508">
  <si>
    <t>County</t>
  </si>
  <si>
    <t>RUX</t>
  </si>
  <si>
    <t>RUL</t>
  </si>
  <si>
    <t>RVX</t>
  </si>
  <si>
    <t>RVL</t>
  </si>
  <si>
    <t>RHX</t>
  </si>
  <si>
    <t>RHL</t>
  </si>
  <si>
    <t>RMX</t>
  </si>
  <si>
    <t>RML</t>
  </si>
  <si>
    <t>RLX</t>
  </si>
  <si>
    <t>RUC</t>
  </si>
  <si>
    <t>RUB</t>
  </si>
  <si>
    <t>RUA</t>
  </si>
  <si>
    <t>RVC</t>
  </si>
  <si>
    <t>RVB</t>
  </si>
  <si>
    <t>RVA</t>
  </si>
  <si>
    <t>RHC</t>
  </si>
  <si>
    <t>RHB</t>
  </si>
  <si>
    <t>RHA</t>
  </si>
  <si>
    <t>RMC</t>
  </si>
  <si>
    <t>RMB</t>
  </si>
  <si>
    <t>RMA</t>
  </si>
  <si>
    <t>RLB</t>
  </si>
  <si>
    <t>RLA</t>
  </si>
  <si>
    <t>CC2</t>
  </si>
  <si>
    <t>CC1</t>
  </si>
  <si>
    <t>CB2</t>
  </si>
  <si>
    <t>CB1</t>
  </si>
  <si>
    <t>CA2</t>
  </si>
  <si>
    <t>CA1</t>
  </si>
  <si>
    <t>BB2</t>
  </si>
  <si>
    <t>BB1</t>
  </si>
  <si>
    <t>BA2</t>
  </si>
  <si>
    <t>BA1</t>
  </si>
  <si>
    <t>PE2</t>
  </si>
  <si>
    <t>PE1</t>
  </si>
  <si>
    <t>PD2</t>
  </si>
  <si>
    <t>PD1</t>
  </si>
  <si>
    <t>PC2</t>
  </si>
  <si>
    <t>PC1</t>
  </si>
  <si>
    <t>PB2</t>
  </si>
  <si>
    <t>PB1</t>
  </si>
  <si>
    <t>PA2</t>
  </si>
  <si>
    <t>PA1</t>
  </si>
  <si>
    <t>UNADJUSTED FEDERAL RATE</t>
  </si>
  <si>
    <t>FEDERAL UNADJUSTED RATES</t>
  </si>
  <si>
    <t>LABOR ADJUSTED RATES</t>
  </si>
  <si>
    <t>Nursing Index</t>
  </si>
  <si>
    <t>Therapy Index</t>
  </si>
  <si>
    <t>Nursing Component</t>
  </si>
  <si>
    <t>Therapy Component</t>
  </si>
  <si>
    <t>Therapy Non-Case Mix Component</t>
  </si>
  <si>
    <t>Non-Case Mix Component</t>
  </si>
  <si>
    <t>Total Rate</t>
  </si>
  <si>
    <t>Nursing Component as a % of total</t>
  </si>
  <si>
    <t>Total Federal Rate</t>
  </si>
  <si>
    <t>Labor Related</t>
  </si>
  <si>
    <t>WAGE Index</t>
  </si>
  <si>
    <t>Adjusted Labor Component</t>
  </si>
  <si>
    <t>Non-Labor Related</t>
  </si>
  <si>
    <t>Total Adjusted Rate</t>
  </si>
  <si>
    <t>Wage Index</t>
  </si>
  <si>
    <t>Facility Name</t>
  </si>
  <si>
    <t>Provider #</t>
  </si>
  <si>
    <t xml:space="preserve">CBSA # </t>
  </si>
  <si>
    <t>99-9999</t>
  </si>
  <si>
    <t>URBAN FACILITY</t>
  </si>
  <si>
    <t>Labor &amp; Non-Labor Components</t>
  </si>
  <si>
    <t>CURRENT YEAR URBAN</t>
  </si>
  <si>
    <t>Chg in WI</t>
  </si>
  <si>
    <t>% Chg in WI</t>
  </si>
  <si>
    <t>Chg In Nat'l Avg</t>
  </si>
  <si>
    <t>These need to change</t>
  </si>
  <si>
    <t>ES3</t>
  </si>
  <si>
    <t>ES2</t>
  </si>
  <si>
    <t>ES1</t>
  </si>
  <si>
    <t>HE2</t>
  </si>
  <si>
    <t>HE1</t>
  </si>
  <si>
    <t>HD2</t>
  </si>
  <si>
    <t>HD1</t>
  </si>
  <si>
    <t>HC2</t>
  </si>
  <si>
    <t>HC1</t>
  </si>
  <si>
    <t>HB2</t>
  </si>
  <si>
    <t>HB1</t>
  </si>
  <si>
    <t>LE2</t>
  </si>
  <si>
    <t>LE1</t>
  </si>
  <si>
    <t>LD2</t>
  </si>
  <si>
    <t>LD1</t>
  </si>
  <si>
    <t>LC1</t>
  </si>
  <si>
    <t>LC2</t>
  </si>
  <si>
    <t>LB2</t>
  </si>
  <si>
    <t>LB1</t>
  </si>
  <si>
    <t>CE2</t>
  </si>
  <si>
    <t>CE1</t>
  </si>
  <si>
    <t>CD2</t>
  </si>
  <si>
    <t>CD1</t>
  </si>
  <si>
    <t>RUG-IV</t>
  </si>
  <si>
    <t>Special</t>
  </si>
  <si>
    <t>High</t>
  </si>
  <si>
    <t>Low</t>
  </si>
  <si>
    <t>Clinically</t>
  </si>
  <si>
    <t>Complex</t>
  </si>
  <si>
    <t>Impaired</t>
  </si>
  <si>
    <t>Behavioral</t>
  </si>
  <si>
    <t>Reduced</t>
  </si>
  <si>
    <t>Phyiscal</t>
  </si>
  <si>
    <t>Function</t>
  </si>
  <si>
    <t>(1) Note - SE3, 2 &amp; l, FY10 are the same as FY 11 ES3, 2 &amp; 1.  Move FY10 SE3, 2 &amp; 1 up to match up with FY ES3, 2, 1</t>
  </si>
  <si>
    <t>(2)  SSC, B &amp; A - "Special Care" 3 categories from FY 10 has been replaced by 16 categories "Special Care".  High _ HE2 &amp; 1, HD2 &amp; 1, HC2 &amp; 1, HB2 &amp; 1 And "Special Care Low" = LE2&amp;1, LD2 &amp; 1, LC2 &amp; 1 &amp; LB2 &amp; 1.  Action:  move SSC, B &amp; A up from the 16 new categories</t>
  </si>
  <si>
    <t>(3) Impaired Cognition IB &amp; IA has been eliminated.  Action Move IB2 &amp; 1 &amp; IA2 &amp; 1 up above BB2</t>
  </si>
  <si>
    <t>Rehab</t>
  </si>
  <si>
    <t>&amp;</t>
  </si>
  <si>
    <t>Extensive</t>
  </si>
  <si>
    <t>Only</t>
  </si>
  <si>
    <t>Imapred</t>
  </si>
  <si>
    <t>Physical</t>
  </si>
  <si>
    <t>IMPACT ANALYSIS</t>
  </si>
  <si>
    <t>Difference</t>
  </si>
  <si>
    <t>% Difference</t>
  </si>
  <si>
    <t>TOTALS</t>
  </si>
  <si>
    <t>AXIOM HEALTHCARE GROUP</t>
  </si>
  <si>
    <t>RUG-IV - URBAN</t>
  </si>
  <si>
    <t>Wage Index PY</t>
  </si>
  <si>
    <t>Medicare Part-A Days by RUG IV Category</t>
  </si>
  <si>
    <t>Questions Call 714-594-5720 Or 714-323-5968 Or Email MikeL@AXIOMHC.COM</t>
  </si>
  <si>
    <t>FY 14
RUG-IV Category</t>
  </si>
  <si>
    <t>FY 14 
RUG-IV Category</t>
  </si>
  <si>
    <t xml:space="preserve">THERAPY </t>
  </si>
  <si>
    <t>HIV %</t>
  </si>
  <si>
    <t>Honolulu County, Hawaii</t>
  </si>
  <si>
    <t>CURRENT FY 16 Rates Effective      10-1-15 Through    09-30-16</t>
  </si>
  <si>
    <t>TEST FACILITY</t>
  </si>
  <si>
    <t>Total Therapy Component</t>
  </si>
  <si>
    <t>FEDERAL RATES EFFECTIVE 10/1/17 THROUGH 9/30/18</t>
  </si>
  <si>
    <t>FY 18
RUG-IV Category</t>
  </si>
  <si>
    <t>Whatcom County, Washington</t>
  </si>
  <si>
    <t>Kitsap County, Washington</t>
  </si>
  <si>
    <t>Benton County, Washington</t>
  </si>
  <si>
    <t>Franklin County, Washington</t>
  </si>
  <si>
    <t>Asotin County, Washington</t>
  </si>
  <si>
    <t>Cowlitz County, Washington</t>
  </si>
  <si>
    <t>Skagit County, Washington</t>
  </si>
  <si>
    <t>Thurston County, Washington</t>
  </si>
  <si>
    <t>King County, Washington</t>
  </si>
  <si>
    <t>Snohomish County, Washington</t>
  </si>
  <si>
    <t>Pend Oreille County, Washington</t>
  </si>
  <si>
    <t>Spokane County, Washington</t>
  </si>
  <si>
    <t>Stevens County, Washington</t>
  </si>
  <si>
    <t>Pierce County, Washington</t>
  </si>
  <si>
    <t>Columbia County, Washington</t>
  </si>
  <si>
    <t>Walla Walla County, Washington</t>
  </si>
  <si>
    <t>Chelan County, Washington</t>
  </si>
  <si>
    <t>Douglas County, Washington</t>
  </si>
  <si>
    <t>Yakima County, Washington</t>
  </si>
  <si>
    <r>
      <t>Labor Related (</t>
    </r>
    <r>
      <rPr>
        <b/>
        <sz val="11"/>
        <color indexed="10"/>
        <rFont val="Arial"/>
        <family val="2"/>
      </rPr>
      <t>.70800</t>
    </r>
    <r>
      <rPr>
        <b/>
        <sz val="11"/>
        <rFont val="Arial"/>
        <family val="2"/>
      </rPr>
      <t>)</t>
    </r>
  </si>
  <si>
    <r>
      <t>Non-Labor Related (</t>
    </r>
    <r>
      <rPr>
        <b/>
        <sz val="11"/>
        <color indexed="10"/>
        <rFont val="Arial"/>
        <family val="2"/>
      </rPr>
      <t>.29200</t>
    </r>
    <r>
      <rPr>
        <b/>
        <sz val="11"/>
        <rFont val="Arial"/>
        <family val="2"/>
      </rPr>
      <t>)</t>
    </r>
  </si>
  <si>
    <t>FY 18 
RUG-IV Category</t>
  </si>
  <si>
    <t>THERAPY Labor Related (.70800)</t>
  </si>
  <si>
    <t>THERAPY Non-Labor Related (.29200)</t>
  </si>
  <si>
    <t>FY 2018 RUG IV URBAN PPS RATES</t>
  </si>
  <si>
    <t>Adams County, Colorado</t>
  </si>
  <si>
    <t>Arapahoe County, Colorado</t>
  </si>
  <si>
    <t>Boulder County, Colorado</t>
  </si>
  <si>
    <t>Broomfield County, Colorado</t>
  </si>
  <si>
    <t>Clear Creek County, Colorado</t>
  </si>
  <si>
    <t>Denver County, Colorado</t>
  </si>
  <si>
    <t>Douglas County, Colorado</t>
  </si>
  <si>
    <t>El Paso County, Colorado</t>
  </si>
  <si>
    <t>Elbert County, Colorado</t>
  </si>
  <si>
    <t>Gilpin County, Colorado</t>
  </si>
  <si>
    <t>Jefferson County, Colorado</t>
  </si>
  <si>
    <t>Larimer County, Colorado</t>
  </si>
  <si>
    <t>Mesa County, Colorado</t>
  </si>
  <si>
    <t>Park County, Colorado</t>
  </si>
  <si>
    <t>Pueblo County, Colorado</t>
  </si>
  <si>
    <t>Teller County, Colorado</t>
  </si>
  <si>
    <t>Weld County, Colorado</t>
  </si>
  <si>
    <t>Carbon County, Montana</t>
  </si>
  <si>
    <t>Cascade County, Montana</t>
  </si>
  <si>
    <t>Golden Valley County, Montana</t>
  </si>
  <si>
    <t>Missoula County, Montana</t>
  </si>
  <si>
    <t>Yellowstone County, Montana</t>
  </si>
  <si>
    <t>Brown County, Wisconsin</t>
  </si>
  <si>
    <t>Calumet County, Wisconsin</t>
  </si>
  <si>
    <t>Chippewa County, Wisconsin</t>
  </si>
  <si>
    <t>Columbia County, Wisconsin</t>
  </si>
  <si>
    <t>Dane County, Wisconsin</t>
  </si>
  <si>
    <t>Douglas County, Wisconsin</t>
  </si>
  <si>
    <t>Eau Claire County, Wisconsin</t>
  </si>
  <si>
    <t>Fond Du Lac County, Wisconsin</t>
  </si>
  <si>
    <t>Green County, Wisconsin</t>
  </si>
  <si>
    <t>Iowa County, Wisconsin</t>
  </si>
  <si>
    <t>Kenosha County, Wisconsin</t>
  </si>
  <si>
    <t>Kewaunee County, Wisconsin</t>
  </si>
  <si>
    <t>Marathon County, Wisconsin</t>
  </si>
  <si>
    <t>Milwaukee County, Wisconsin</t>
  </si>
  <si>
    <t>Oconto County, Wisconsin</t>
  </si>
  <si>
    <t>Outagamie County, Wisconsin</t>
  </si>
  <si>
    <t>Ozaukee County, Wisconsin</t>
  </si>
  <si>
    <t>Pierce County, Wisconsin</t>
  </si>
  <si>
    <t>Racine County, Wisconsin</t>
  </si>
  <si>
    <t>Rock County, Wisconsin</t>
  </si>
  <si>
    <t>Sheboygan County, Wisconsin</t>
  </si>
  <si>
    <t>St. Croix County, Wisconsin</t>
  </si>
  <si>
    <t>Washington County, Wisconsin</t>
  </si>
  <si>
    <t>Waukesha County, Wisconsin</t>
  </si>
  <si>
    <t>Winnebago County, Wisconsin</t>
  </si>
  <si>
    <t>Prior Year - FY 18</t>
  </si>
  <si>
    <t>Current - FY 19</t>
  </si>
  <si>
    <r>
      <t>Labor Related (</t>
    </r>
    <r>
      <rPr>
        <b/>
        <sz val="11"/>
        <color indexed="10"/>
        <rFont val="Arial"/>
        <family val="2"/>
      </rPr>
      <t>.70500</t>
    </r>
    <r>
      <rPr>
        <b/>
        <sz val="11"/>
        <rFont val="Arial"/>
        <family val="2"/>
      </rPr>
      <t>)</t>
    </r>
  </si>
  <si>
    <r>
      <t>Non-Labor Related (</t>
    </r>
    <r>
      <rPr>
        <b/>
        <sz val="11"/>
        <color indexed="10"/>
        <rFont val="Arial"/>
        <family val="2"/>
      </rPr>
      <t>.29500</t>
    </r>
    <r>
      <rPr>
        <b/>
        <sz val="11"/>
        <rFont val="Arial"/>
        <family val="2"/>
      </rPr>
      <t>)</t>
    </r>
  </si>
  <si>
    <t>FEDERAL RATES EFFECTIVE 10/1/18 THROUGH 9/30/19</t>
  </si>
  <si>
    <t>Prior - FY 18</t>
  </si>
  <si>
    <t>PRIOR FY18 Prior Year  /  
FY 18 Rates</t>
  </si>
  <si>
    <t>Difference between 
FY 19 &amp;
 FY 18 Rates</t>
  </si>
  <si>
    <t>CURRENT FY19 Rates Effective      10-1-18 Through    09-30-19</t>
  </si>
  <si>
    <t>FY 19
RUG-IV Category</t>
  </si>
  <si>
    <t>County, State</t>
  </si>
  <si>
    <t>CBSA#</t>
  </si>
  <si>
    <t>Acadia Parish, Louisiana</t>
  </si>
  <si>
    <t>Ada County, Idaho</t>
  </si>
  <si>
    <t>Adams County, Pennsylvania</t>
  </si>
  <si>
    <t>Aguada Municipio, Puerto Rico</t>
  </si>
  <si>
    <t>Aguadilla Municipio, Puerto Rico</t>
  </si>
  <si>
    <t>Aguas Buenas Municipio, Puerto Rico</t>
  </si>
  <si>
    <t>Aibonito Municipio, Puerto Rico</t>
  </si>
  <si>
    <t>Aiken County, South Carolina</t>
  </si>
  <si>
    <t>Alachua County, Florida</t>
  </si>
  <si>
    <t>Alamance County, North Carolina</t>
  </si>
  <si>
    <t>Alameda County, California</t>
  </si>
  <si>
    <t>Albany County, New York</t>
  </si>
  <si>
    <t>Albemarle County, Virginia</t>
  </si>
  <si>
    <t>Alexander County, Illinois</t>
  </si>
  <si>
    <t>Alexander County, North Carolina</t>
  </si>
  <si>
    <t>Alexandria City County, Virginia</t>
  </si>
  <si>
    <t>Allegany County, Maryland</t>
  </si>
  <si>
    <t>Allegheny County, Pennsylvania</t>
  </si>
  <si>
    <t>Allen County, Indiana</t>
  </si>
  <si>
    <t>Allen County, Kentucky</t>
  </si>
  <si>
    <t>Allen County, Ohio</t>
  </si>
  <si>
    <t>Amelia County, Virginia</t>
  </si>
  <si>
    <t>Amherst County, Virginia</t>
  </si>
  <si>
    <t>Anasco Municipio, Puerto Rico</t>
  </si>
  <si>
    <t>Anchorage Municipality, Alaska</t>
  </si>
  <si>
    <t>Anderson County, South Carolina</t>
  </si>
  <si>
    <t>Anderson County, Tennessee</t>
  </si>
  <si>
    <t>Andrew County, Missouri</t>
  </si>
  <si>
    <t>Androscoggin County, Maine</t>
  </si>
  <si>
    <t>Anne Arundel County, Maryland</t>
  </si>
  <si>
    <t>Anoka County, Minnesota</t>
  </si>
  <si>
    <t>Appomattox County, Virginia</t>
  </si>
  <si>
    <t>Aransas County, Texas</t>
  </si>
  <si>
    <t>Archer County, Texas</t>
  </si>
  <si>
    <t>Arecibo Municipio, Puerto Rico</t>
  </si>
  <si>
    <t>Arlington County, Virginia</t>
  </si>
  <si>
    <t>Armstrong County, Pennsylvania</t>
  </si>
  <si>
    <t>Armstrong County, Texas</t>
  </si>
  <si>
    <t>Arroyo Municipio, Puerto Rico</t>
  </si>
  <si>
    <t>Ascension Parish, Louisiana</t>
  </si>
  <si>
    <t>Atascosa County, Texas</t>
  </si>
  <si>
    <t>Atlantic County, New Jersey</t>
  </si>
  <si>
    <t>Augusta County, Virginia</t>
  </si>
  <si>
    <t>Austin County, Texas</t>
  </si>
  <si>
    <t>Autauga County, Alabama</t>
  </si>
  <si>
    <t>Baker County, Florida</t>
  </si>
  <si>
    <t>Baker County, Georgia</t>
  </si>
  <si>
    <t>Baldwin County, Alabama</t>
  </si>
  <si>
    <t>Baltimore City, Maryland</t>
  </si>
  <si>
    <t>Baltimore County, Maryland</t>
  </si>
  <si>
    <t>Bandera County, Texas</t>
  </si>
  <si>
    <t>Bannock County, Idaho</t>
  </si>
  <si>
    <t>Barceloneta Municipio, Puerto Rico</t>
  </si>
  <si>
    <t>Barnstable County, Massachusetts</t>
  </si>
  <si>
    <t>Barranquitas Municipio, Puerto Rico</t>
  </si>
  <si>
    <t>Barrow County, Georgia</t>
  </si>
  <si>
    <t>Barry County, Michigan</t>
  </si>
  <si>
    <t>Bartholomew County, Indiana</t>
  </si>
  <si>
    <t>Bartow County, Georgia</t>
  </si>
  <si>
    <t>Bastrop County, Texas</t>
  </si>
  <si>
    <t>Bates County, Missouri</t>
  </si>
  <si>
    <t>Bay County, Florida</t>
  </si>
  <si>
    <t>Bay County, Michigan</t>
  </si>
  <si>
    <t>Bayamon Municipio, Puerto Rico</t>
  </si>
  <si>
    <t>Beaufort County, South Carolina</t>
  </si>
  <si>
    <t>Beaver County, Pennsylvania</t>
  </si>
  <si>
    <t>Bedford County, Virginia</t>
  </si>
  <si>
    <t>Bell County, Texas</t>
  </si>
  <si>
    <t>Belmont County, Ohio</t>
  </si>
  <si>
    <t>Benton County, Arkansas</t>
  </si>
  <si>
    <t>Benton County, Indiana</t>
  </si>
  <si>
    <t>Benton County, Iowa</t>
  </si>
  <si>
    <t>Benton County, Minnesota</t>
  </si>
  <si>
    <t>Benton County, Mississippi</t>
  </si>
  <si>
    <t>Benton County, Oregon</t>
  </si>
  <si>
    <t>Bergen County, New Jersey</t>
  </si>
  <si>
    <t>Berkeley County, South Carolina</t>
  </si>
  <si>
    <t>Berkeley County, West Virginia</t>
  </si>
  <si>
    <t>Berks County, Pennsylvania</t>
  </si>
  <si>
    <t>Berkshire County, Massachusetts</t>
  </si>
  <si>
    <t>Bernalillo County, New Mexico</t>
  </si>
  <si>
    <t>Berrien County, Michigan</t>
  </si>
  <si>
    <t>Bexar County, Texas</t>
  </si>
  <si>
    <t>Bibb County, Alabama</t>
  </si>
  <si>
    <t>Bibb County, Georgia</t>
  </si>
  <si>
    <t>Black Hawk County, Iowa</t>
  </si>
  <si>
    <t>Blair County, Pennsylvania</t>
  </si>
  <si>
    <t>Blount County, Alabama</t>
  </si>
  <si>
    <t>Blount County, Tennessee</t>
  </si>
  <si>
    <t>Blue Earth County, Minnesota</t>
  </si>
  <si>
    <t>Boise County, Idaho</t>
  </si>
  <si>
    <t>Bollinger County, Missouri</t>
  </si>
  <si>
    <t>Bond County, Illinois</t>
  </si>
  <si>
    <t>Bonneville County, Idaho</t>
  </si>
  <si>
    <t>Boone County, Illinois</t>
  </si>
  <si>
    <t>Boone County, Indiana</t>
  </si>
  <si>
    <t>Boone County, Kentucky</t>
  </si>
  <si>
    <t>Boone County, Missouri</t>
  </si>
  <si>
    <t>Boone County, West Virginia</t>
  </si>
  <si>
    <t>Bossier Parish, Louisiana</t>
  </si>
  <si>
    <t>Botetourt County, Virginia</t>
  </si>
  <si>
    <t>Bourbon County, Kentucky</t>
  </si>
  <si>
    <t>Bowie County, Texas</t>
  </si>
  <si>
    <t>Box Elder County, Utah</t>
  </si>
  <si>
    <t>Boyd County, Kentucky</t>
  </si>
  <si>
    <t>Bracken County, Kentucky</t>
  </si>
  <si>
    <t>Bradley County, Tennessee</t>
  </si>
  <si>
    <t>Brantley County, Georgia</t>
  </si>
  <si>
    <t>Brazoria County, Texas</t>
  </si>
  <si>
    <t>Brazos County, Texas</t>
  </si>
  <si>
    <t>Bremer County, Iowa</t>
  </si>
  <si>
    <t>Brevard County, Florida</t>
  </si>
  <si>
    <t>Bristol City County, Virginia</t>
  </si>
  <si>
    <t>Bristol County, Massachusetts</t>
  </si>
  <si>
    <t>Bristol County, Rhode Island</t>
  </si>
  <si>
    <t>Bronx County, New York</t>
  </si>
  <si>
    <t>Brooke County, West Virginia</t>
  </si>
  <si>
    <t>Brooks County, Georgia</t>
  </si>
  <si>
    <t>Broome County, New York</t>
  </si>
  <si>
    <t>Broward County, Florida</t>
  </si>
  <si>
    <t>Brown County, Indiana</t>
  </si>
  <si>
    <t>Brown County, Ohio</t>
  </si>
  <si>
    <t>Brunswick County, North Carolina</t>
  </si>
  <si>
    <t>Bryan County, Georgia</t>
  </si>
  <si>
    <t>Buchanan County, Missouri</t>
  </si>
  <si>
    <t>Buckingham County, Virginia</t>
  </si>
  <si>
    <t>Bucks County, Pennsylvania</t>
  </si>
  <si>
    <t>Bullitt County, Kentucky</t>
  </si>
  <si>
    <t>Buncombe County, North Carolina</t>
  </si>
  <si>
    <t>Burke County, Georgia</t>
  </si>
  <si>
    <t>Burke County, North Carolina</t>
  </si>
  <si>
    <t>Burleigh County, North Dakota</t>
  </si>
  <si>
    <t>Burleson County, Texas</t>
  </si>
  <si>
    <t>Burlington County, New Jersey</t>
  </si>
  <si>
    <t>Butler County, Kansas</t>
  </si>
  <si>
    <t>Butler County, Kentucky</t>
  </si>
  <si>
    <t>Butler County, Ohio</t>
  </si>
  <si>
    <t>Butler County, Pennsylvania</t>
  </si>
  <si>
    <t>Butte County, California</t>
  </si>
  <si>
    <t>Butte County, Idaho</t>
  </si>
  <si>
    <t>Butts County, Georgia</t>
  </si>
  <si>
    <t>Cabarrus County, North Carolina</t>
  </si>
  <si>
    <t>Cabell County, West Virginia</t>
  </si>
  <si>
    <t>Cabo Rojo Municipio, Puerto Rico</t>
  </si>
  <si>
    <t>Cache County, Utah</t>
  </si>
  <si>
    <t>Caddo Parish, Louisiana</t>
  </si>
  <si>
    <t>Caguas Municipio, Puerto Rico</t>
  </si>
  <si>
    <t>Calcasieu Parish, Louisiana</t>
  </si>
  <si>
    <t>Caldwell County, Missouri</t>
  </si>
  <si>
    <t>Caldwell County, North Carolina</t>
  </si>
  <si>
    <t>Caldwell County, Texas</t>
  </si>
  <si>
    <t>Calhoun County, Alabama</t>
  </si>
  <si>
    <t>Calhoun County, Illinois</t>
  </si>
  <si>
    <t>Calhoun County, Michigan</t>
  </si>
  <si>
    <t>Calhoun County, South Carolina</t>
  </si>
  <si>
    <t>Callahan County, Texas</t>
  </si>
  <si>
    <t>Callaway County, Missouri</t>
  </si>
  <si>
    <t>Calvert County, Maryland</t>
  </si>
  <si>
    <t>Cambria County, Pennsylvania</t>
  </si>
  <si>
    <t>Camden County, New Jersey</t>
  </si>
  <si>
    <t>Cameron County, Texas</t>
  </si>
  <si>
    <t>Cameron Parish, Louisiana</t>
  </si>
  <si>
    <t>Campbell County, Kentucky</t>
  </si>
  <si>
    <t>Campbell County, Tennessee</t>
  </si>
  <si>
    <t>Campbell County, Virginia</t>
  </si>
  <si>
    <t>Camuy Municipio, Puerto Rico</t>
  </si>
  <si>
    <t>Canadian County, Oklahoma</t>
  </si>
  <si>
    <t>Cannon County, Tennessee</t>
  </si>
  <si>
    <t>Canovanas Municipio, Puerto Rico</t>
  </si>
  <si>
    <t>Canyon County, Idaho</t>
  </si>
  <si>
    <t>Cape Girardeau County, Missouri</t>
  </si>
  <si>
    <t>Cape May County, New Jersey</t>
  </si>
  <si>
    <t>Carbon County, Pennsylvania</t>
  </si>
  <si>
    <t>Carlton County, Minnesota</t>
  </si>
  <si>
    <t>Carolina Municipio, Puerto Rico</t>
  </si>
  <si>
    <t>Caroline County, Virginia</t>
  </si>
  <si>
    <t>Carroll County, Georgia</t>
  </si>
  <si>
    <t>Carroll County, Indiana</t>
  </si>
  <si>
    <t>Carroll County, Maryland</t>
  </si>
  <si>
    <t>Carroll County, Ohio</t>
  </si>
  <si>
    <t>Carson City County, Nevada</t>
  </si>
  <si>
    <t>Carson County, Texas</t>
  </si>
  <si>
    <t>Carter County, Tennessee</t>
  </si>
  <si>
    <t>Carver County, Minnesota</t>
  </si>
  <si>
    <t>Cass County, Michigan</t>
  </si>
  <si>
    <t>Cass County, Missouri</t>
  </si>
  <si>
    <t>Cass County, Nebraska</t>
  </si>
  <si>
    <t>Cass County, North Dakota</t>
  </si>
  <si>
    <t>Catano Municipio, Puerto Rico</t>
  </si>
  <si>
    <t>Catawba County, North Carolina</t>
  </si>
  <si>
    <t>Catoosa County, Georgia</t>
  </si>
  <si>
    <t>Cayey Municipio, Puerto Rico</t>
  </si>
  <si>
    <t>Cecil County, Maryland</t>
  </si>
  <si>
    <t>Ceiba Municipio, Puerto Rico</t>
  </si>
  <si>
    <t>Centre County, Pennsylvania</t>
  </si>
  <si>
    <t>Chambers County, Texas</t>
  </si>
  <si>
    <t>Champaign County, Illinois</t>
  </si>
  <si>
    <t>Charles City County, Virginia</t>
  </si>
  <si>
    <t>Charles County, Maryland</t>
  </si>
  <si>
    <t>Charleston County, South Carolina</t>
  </si>
  <si>
    <t>Charlotte County, Florida</t>
  </si>
  <si>
    <t>Charlottesville City County, Virginia</t>
  </si>
  <si>
    <t>Chatham County, Georgia</t>
  </si>
  <si>
    <t>Chatham County, North Carolina</t>
  </si>
  <si>
    <t>Chattahoochee County, Georgia</t>
  </si>
  <si>
    <t>Cheatham County, Tennessee</t>
  </si>
  <si>
    <t>Chemung County, New York</t>
  </si>
  <si>
    <t>Cherokee County, Georgia</t>
  </si>
  <si>
    <t>Chesapeake City County, Virginia</t>
  </si>
  <si>
    <t>Chester County, Pennsylvania</t>
  </si>
  <si>
    <t>Chester County, South Carolina</t>
  </si>
  <si>
    <t>Chester County, Tennessee</t>
  </si>
  <si>
    <t>Chesterfield County, Virginia</t>
  </si>
  <si>
    <t>Chilton County, Alabama</t>
  </si>
  <si>
    <t>Chisago County, Minnesota</t>
  </si>
  <si>
    <t>Chittenden County, Vermont</t>
  </si>
  <si>
    <t>Christian County, Kentucky</t>
  </si>
  <si>
    <t>Christian County, Missouri</t>
  </si>
  <si>
    <t>Ciales Municipio, Puerto Rico</t>
  </si>
  <si>
    <t>Cidra Municipio, Puerto Rico</t>
  </si>
  <si>
    <t>Citrus County, Florida</t>
  </si>
  <si>
    <t>Clackamas County, Oregon</t>
  </si>
  <si>
    <t>Clark County, Indiana</t>
  </si>
  <si>
    <t>Clark County, Kentucky</t>
  </si>
  <si>
    <t>Clark County, Nevada</t>
  </si>
  <si>
    <t>Clark County, Ohio</t>
  </si>
  <si>
    <t>Clark County, Washington</t>
  </si>
  <si>
    <t>Clarke County, Georgia</t>
  </si>
  <si>
    <t>Clarke County, Virginia</t>
  </si>
  <si>
    <t>Clay County, Florida</t>
  </si>
  <si>
    <t>Clay County, Indiana</t>
  </si>
  <si>
    <t>Clay County, Minnesota</t>
  </si>
  <si>
    <t>Clay County, Missouri</t>
  </si>
  <si>
    <t>Clay County, Texas</t>
  </si>
  <si>
    <t>Clay County, West Virginia</t>
  </si>
  <si>
    <t>Clayton County, Georgia</t>
  </si>
  <si>
    <t>Clermont County, Ohio</t>
  </si>
  <si>
    <t>Cleveland County, Arkansas</t>
  </si>
  <si>
    <t>Cleveland County, Oklahoma</t>
  </si>
  <si>
    <t>Clinton County, Illinois</t>
  </si>
  <si>
    <t>Clinton County, Michigan</t>
  </si>
  <si>
    <t>Clinton County, Missouri</t>
  </si>
  <si>
    <t>Cobb County, Georgia</t>
  </si>
  <si>
    <t>Cochise County, Arizona</t>
  </si>
  <si>
    <t>Coconino County, Arizona</t>
  </si>
  <si>
    <t>Colbert County, Alabama</t>
  </si>
  <si>
    <t>Cole County, Missouri</t>
  </si>
  <si>
    <t>Collier County, Florida</t>
  </si>
  <si>
    <t>Collin County, Texas</t>
  </si>
  <si>
    <t>Colonial Heights City County, Virginia</t>
  </si>
  <si>
    <t>Columbia County, Georgia</t>
  </si>
  <si>
    <t>Columbia County, Oregon</t>
  </si>
  <si>
    <t>Columbia County, Pennsylvania</t>
  </si>
  <si>
    <t>Comal County, Texas</t>
  </si>
  <si>
    <t>Comanche County, Oklahoma</t>
  </si>
  <si>
    <t>Comerio Municipio, Puerto Rico</t>
  </si>
  <si>
    <t>Contra Costa County, California</t>
  </si>
  <si>
    <t>Cook County, Illinois</t>
  </si>
  <si>
    <t>Copiah County, Mississippi</t>
  </si>
  <si>
    <t>Corozal Municipio, Puerto Rico</t>
  </si>
  <si>
    <t>Coryell County, Texas</t>
  </si>
  <si>
    <t>Cotton County, Oklahoma</t>
  </si>
  <si>
    <t>Coweta County, Georgia</t>
  </si>
  <si>
    <t>Craig County, Virginia</t>
  </si>
  <si>
    <t>Craighead County, Arkansas</t>
  </si>
  <si>
    <t>Craven County, North Carolina</t>
  </si>
  <si>
    <t>Crawford County, Arkansas</t>
  </si>
  <si>
    <t>Crawford County, Georgia</t>
  </si>
  <si>
    <t>Creek County, Oklahoma</t>
  </si>
  <si>
    <t>Crittenden County, Arkansas</t>
  </si>
  <si>
    <t>Crockett County, Tennessee</t>
  </si>
  <si>
    <t>Crosby County, Texas</t>
  </si>
  <si>
    <t>Culpeper County, Virginia</t>
  </si>
  <si>
    <t>Cumberland County, Maine</t>
  </si>
  <si>
    <t>Cumberland County, New Jersey</t>
  </si>
  <si>
    <t>Cumberland County, North Carolina</t>
  </si>
  <si>
    <t>Cumberland County, Pennsylvania</t>
  </si>
  <si>
    <t>Currituck County, North Carolina</t>
  </si>
  <si>
    <t>Custer County, South Dakota</t>
  </si>
  <si>
    <t>Cuyahoga County, Ohio</t>
  </si>
  <si>
    <t>Dade County, Georgia</t>
  </si>
  <si>
    <t>Dakota County, Minnesota</t>
  </si>
  <si>
    <t>Dakota County, Nebraska</t>
  </si>
  <si>
    <t>Dallas County, Iowa</t>
  </si>
  <si>
    <t>Dallas County, Missouri</t>
  </si>
  <si>
    <t>Dallas County, Texas</t>
  </si>
  <si>
    <t>Darlington County, South Carolina</t>
  </si>
  <si>
    <t>Dauphin County, Pennsylvania</t>
  </si>
  <si>
    <t>Davidson County, North Carolina</t>
  </si>
  <si>
    <t>Davidson County, Tennessee</t>
  </si>
  <si>
    <t>Davie County, North Carolina</t>
  </si>
  <si>
    <t>Daviess County, Kentucky</t>
  </si>
  <si>
    <t>Davis County, Utah</t>
  </si>
  <si>
    <t>Dawson County, Georgia</t>
  </si>
  <si>
    <t>De Kalb County, Illinois</t>
  </si>
  <si>
    <t>De Kalb County, Missouri</t>
  </si>
  <si>
    <t>De Soto County, Mississippi</t>
  </si>
  <si>
    <t>De Soto Parish, Louisiana</t>
  </si>
  <si>
    <t>De Witt County, Illinois</t>
  </si>
  <si>
    <t>Dearborn County, Indiana</t>
  </si>
  <si>
    <t>DeKalb County, Georgia</t>
  </si>
  <si>
    <t>Delaware County, Indiana</t>
  </si>
  <si>
    <t>Delaware County, Ohio</t>
  </si>
  <si>
    <t>Delaware County, Pennsylvania</t>
  </si>
  <si>
    <t>Denton County, Texas</t>
  </si>
  <si>
    <t>Deschutes County, Oregon</t>
  </si>
  <si>
    <t>Dickson County, Tennessee</t>
  </si>
  <si>
    <t>Dinwiddie County, Virginia</t>
  </si>
  <si>
    <t>Dixon County, Nebraska</t>
  </si>
  <si>
    <t>Dodge County, Minnesota</t>
  </si>
  <si>
    <t>Dona Ana County, New Mexico</t>
  </si>
  <si>
    <t>Doniphan County, Kansas</t>
  </si>
  <si>
    <t>Dorado Municipio, Puerto Rico</t>
  </si>
  <si>
    <t>Dorchester County, South Carolina</t>
  </si>
  <si>
    <t>Dougherty County, Georgia</t>
  </si>
  <si>
    <t>Douglas County, Georgia</t>
  </si>
  <si>
    <t>Douglas County, Kansas</t>
  </si>
  <si>
    <t>Douglas County, Nebraska</t>
  </si>
  <si>
    <t>Du Page County, Illinois</t>
  </si>
  <si>
    <t>Dubuque County, Iowa</t>
  </si>
  <si>
    <t>Durham County, North Carolina</t>
  </si>
  <si>
    <t>Dutchess County, New York</t>
  </si>
  <si>
    <t>Duval County, Florida</t>
  </si>
  <si>
    <t>E. Baton Rouge Parish, Louisiana</t>
  </si>
  <si>
    <t>East Feliciana Parish, Louisiana</t>
  </si>
  <si>
    <t>Eaton County, Michigan</t>
  </si>
  <si>
    <t>Echols County, Georgia</t>
  </si>
  <si>
    <t>Ector County, Texas</t>
  </si>
  <si>
    <t>Edgecombe County, North Carolina</t>
  </si>
  <si>
    <t>Edgefield County, South Carolina</t>
  </si>
  <si>
    <t>Edmonson County, Kentucky</t>
  </si>
  <si>
    <t>Effingham County, Georgia</t>
  </si>
  <si>
    <t>El Dorado County, California</t>
  </si>
  <si>
    <t>El Paso County, Texas</t>
  </si>
  <si>
    <t>Elkhart County, Indiana</t>
  </si>
  <si>
    <t>Ellis County, Texas</t>
  </si>
  <si>
    <t>Elmore County, Alabama</t>
  </si>
  <si>
    <t>Erie County, New York</t>
  </si>
  <si>
    <t>Erie County, Pennsylvania</t>
  </si>
  <si>
    <t>Escambia County, Florida</t>
  </si>
  <si>
    <t>Essex County, Massachusetts</t>
  </si>
  <si>
    <t>Essex County, New Jersey</t>
  </si>
  <si>
    <t>Etowah County, Alabama</t>
  </si>
  <si>
    <t>Fairbanks North Star Borough, Alaska</t>
  </si>
  <si>
    <t>Fairfax City County, Virginia</t>
  </si>
  <si>
    <t>Fairfax County, Virginia</t>
  </si>
  <si>
    <t>Fairfield County, Connecticut</t>
  </si>
  <si>
    <t>Fairfield County, Ohio</t>
  </si>
  <si>
    <t>Fairfield County, South Carolina</t>
  </si>
  <si>
    <t>Fajardo Municipio, Puerto Rico</t>
  </si>
  <si>
    <t>Falls Church City County, Virginia</t>
  </si>
  <si>
    <t>Falls County, Texas</t>
  </si>
  <si>
    <t>Faulkner County, Arkansas</t>
  </si>
  <si>
    <t>Fauquier County, Virginia</t>
  </si>
  <si>
    <t>Fayette County, Georgia</t>
  </si>
  <si>
    <t>Fayette County, Kentucky</t>
  </si>
  <si>
    <t>Fayette County, Pennsylvania</t>
  </si>
  <si>
    <t>Fayette County, Tennessee</t>
  </si>
  <si>
    <t>Fayette County, West Virginia</t>
  </si>
  <si>
    <t>Fillmore County, Minnesota</t>
  </si>
  <si>
    <t>Flagler County, Florida</t>
  </si>
  <si>
    <t>Florence County, South Carolina</t>
  </si>
  <si>
    <t>Florida Municipio, Puerto Rico</t>
  </si>
  <si>
    <t>Floyd County, Georgia</t>
  </si>
  <si>
    <t>Floyd County, Indiana</t>
  </si>
  <si>
    <t>Floyd County, Virginia</t>
  </si>
  <si>
    <t>Fluvanna County, Virginia</t>
  </si>
  <si>
    <t>Ford County, Illinois</t>
  </si>
  <si>
    <t>Forrest County, Mississippi</t>
  </si>
  <si>
    <t>Forsyth County, Georgia</t>
  </si>
  <si>
    <t>Forsyth County, North Carolina</t>
  </si>
  <si>
    <t>Fort Bend County, Texas</t>
  </si>
  <si>
    <t>Franklin County, Idaho</t>
  </si>
  <si>
    <t>Franklin County, Missouri</t>
  </si>
  <si>
    <t>Franklin County, North Carolina</t>
  </si>
  <si>
    <t>Franklin County, Ohio</t>
  </si>
  <si>
    <t>Franklin County, Pennsylvania</t>
  </si>
  <si>
    <t>Franklin County, Vermont</t>
  </si>
  <si>
    <t>Franklin County, Virginia</t>
  </si>
  <si>
    <t>Frederick County, Maryland</t>
  </si>
  <si>
    <t>Frederick County, Virginia</t>
  </si>
  <si>
    <t>Fredericksburg City County, Virginia</t>
  </si>
  <si>
    <t>Fresno County, California</t>
  </si>
  <si>
    <t>Fulton County, Georgia</t>
  </si>
  <si>
    <t>Fulton County, Ohio</t>
  </si>
  <si>
    <t>Gadsden County, Florida</t>
  </si>
  <si>
    <t>Gallatin County, Kentucky</t>
  </si>
  <si>
    <t>Galveston County, Texas</t>
  </si>
  <si>
    <t>Garfield County, Oklahoma</t>
  </si>
  <si>
    <t>Garland County, Arkansas</t>
  </si>
  <si>
    <t>Gaston County, North Carolina</t>
  </si>
  <si>
    <t>Gates County, North Carolina</t>
  </si>
  <si>
    <t>Geauga County, Ohio</t>
  </si>
  <si>
    <t>Gem County, Idaho</t>
  </si>
  <si>
    <t>Genesee County, Michigan</t>
  </si>
  <si>
    <t>Geneva County, Alabama</t>
  </si>
  <si>
    <t>Gilchrist County, Florida</t>
  </si>
  <si>
    <t>Giles County, Virginia</t>
  </si>
  <si>
    <t>Gloucester County, New Jersey</t>
  </si>
  <si>
    <t>Gloucester County, Virginia</t>
  </si>
  <si>
    <t>Glynn County, Georgia</t>
  </si>
  <si>
    <t>Goliad County, Texas</t>
  </si>
  <si>
    <t>Goochland County, Virginia</t>
  </si>
  <si>
    <t>Grady County, Oklahoma</t>
  </si>
  <si>
    <t>Grainger County, Tennessee</t>
  </si>
  <si>
    <t>Grand Forks County, North Dakota</t>
  </si>
  <si>
    <t>Grand Isle County, Vermont</t>
  </si>
  <si>
    <t>Grant County, Arkansas</t>
  </si>
  <si>
    <t>Grant County, Kentucky</t>
  </si>
  <si>
    <t>Grant Parish, Louisiana</t>
  </si>
  <si>
    <t>Grayson County, Texas</t>
  </si>
  <si>
    <t>Greene County, Missouri</t>
  </si>
  <si>
    <t>Greene County, Ohio</t>
  </si>
  <si>
    <t>Greene County, Virginia</t>
  </si>
  <si>
    <t>Greenup County, Kentucky</t>
  </si>
  <si>
    <t>Greenville County, South Carolina</t>
  </si>
  <si>
    <t>Gregg County, Texas</t>
  </si>
  <si>
    <t>Grundy County, Illinois</t>
  </si>
  <si>
    <t>Grundy County, Iowa</t>
  </si>
  <si>
    <t>Guadalupe County, Texas</t>
  </si>
  <si>
    <t>Guanica Municipio, Puerto Rico</t>
  </si>
  <si>
    <t>Guayama Municipio, Puerto Rico</t>
  </si>
  <si>
    <t>Guayanilla Municipio, Puerto Rico</t>
  </si>
  <si>
    <t>Guaynabo Municipio, Puerto Rico</t>
  </si>
  <si>
    <t>Guilford County, North Carolina</t>
  </si>
  <si>
    <t>Gulf County, Florida</t>
  </si>
  <si>
    <t>Gurabo Municipio, Puerto Rico</t>
  </si>
  <si>
    <t>Guthrie County, Iowa</t>
  </si>
  <si>
    <t>Gwinnett County, Georgia</t>
  </si>
  <si>
    <t>Hale County, Alabama</t>
  </si>
  <si>
    <t>Hall County, Georgia</t>
  </si>
  <si>
    <t>Hall County, Nebraska</t>
  </si>
  <si>
    <t>Hamblen County, Tennessee</t>
  </si>
  <si>
    <t>Hamilton County, Indiana</t>
  </si>
  <si>
    <t>Hamilton County, Nebraska</t>
  </si>
  <si>
    <t>Hamilton County, Ohio</t>
  </si>
  <si>
    <t>Hamilton County, Tennessee</t>
  </si>
  <si>
    <t>Hampden County, Massachusetts</t>
  </si>
  <si>
    <t>Hampshire County, Massachusetts</t>
  </si>
  <si>
    <t>Hampshire County, West Virginia</t>
  </si>
  <si>
    <t>Hampton City County, Virginia</t>
  </si>
  <si>
    <t>Hancock County, Indiana</t>
  </si>
  <si>
    <t>Hancock County, Kentucky</t>
  </si>
  <si>
    <t>Hancock County, Mississippi</t>
  </si>
  <si>
    <t>Hancock County, West Virginia</t>
  </si>
  <si>
    <t>Hanover County, Virginia</t>
  </si>
  <si>
    <t>Haralson County, Georgia</t>
  </si>
  <si>
    <t>Hardin County, Kentucky</t>
  </si>
  <si>
    <t>Hardin County, Texas</t>
  </si>
  <si>
    <t>Harford County, Maryland</t>
  </si>
  <si>
    <t>Harris County, Georgia</t>
  </si>
  <si>
    <t>Harris County, Texas</t>
  </si>
  <si>
    <t>Harrison County, Indiana</t>
  </si>
  <si>
    <t>Harrison County, Iowa</t>
  </si>
  <si>
    <t>Harrison County, Mississippi</t>
  </si>
  <si>
    <t>Harrisonburg City County, Virginia</t>
  </si>
  <si>
    <t>Hartford County, Connecticut</t>
  </si>
  <si>
    <t>Harvey County, Kansas</t>
  </si>
  <si>
    <t>Hatillo Municipio, Puerto Rico</t>
  </si>
  <si>
    <t>Hawkins County, Tennessee</t>
  </si>
  <si>
    <t>Hays County, Texas</t>
  </si>
  <si>
    <t>Haywood County, North Carolina</t>
  </si>
  <si>
    <t>Heard County, Georgia</t>
  </si>
  <si>
    <t>Henderson County, Kentucky</t>
  </si>
  <si>
    <t>Henderson County, North Carolina</t>
  </si>
  <si>
    <t>Hendricks County, Indiana</t>
  </si>
  <si>
    <t>Hennepin County, Minnesota</t>
  </si>
  <si>
    <t>Henrico County, Virginia</t>
  </si>
  <si>
    <t>Henry County, Alabama</t>
  </si>
  <si>
    <t>Henry County, Georgia</t>
  </si>
  <si>
    <t>Henry County, Illinois</t>
  </si>
  <si>
    <t>Henry County, Kentucky</t>
  </si>
  <si>
    <t>Herkimer County, New York</t>
  </si>
  <si>
    <t>Hernando County, Florida</t>
  </si>
  <si>
    <t>Hickman County, Tennessee</t>
  </si>
  <si>
    <t>Hidalgo County, Texas</t>
  </si>
  <si>
    <t>Highlands County, Florida</t>
  </si>
  <si>
    <t>Hillsborough County, Florida</t>
  </si>
  <si>
    <t>Hillsborough County, New Hampshire</t>
  </si>
  <si>
    <t>Hinds County, Mississippi</t>
  </si>
  <si>
    <t>Hocking County, Ohio</t>
  </si>
  <si>
    <t>Hoke County, North Carolina</t>
  </si>
  <si>
    <t>Hood County, Texas</t>
  </si>
  <si>
    <t>Hopewell City County, Virginia</t>
  </si>
  <si>
    <t>Hormigueros Municipio, Puerto Rico</t>
  </si>
  <si>
    <t>Horry County, South Carolina</t>
  </si>
  <si>
    <t>Houston County, Alabama</t>
  </si>
  <si>
    <t>Houston County, Georgia</t>
  </si>
  <si>
    <t>Houston County, Minnesota</t>
  </si>
  <si>
    <t>Howard County, Indiana</t>
  </si>
  <si>
    <t>Howard County, Maryland</t>
  </si>
  <si>
    <t>Howard County, Nebraska</t>
  </si>
  <si>
    <t>Hudson County, New Jersey</t>
  </si>
  <si>
    <t>Hudspeth County, Texas</t>
  </si>
  <si>
    <t>Humacao Municipio, Puerto Rico</t>
  </si>
  <si>
    <t>Hunt County, Texas</t>
  </si>
  <si>
    <t>Hunterdon County, New Jersey</t>
  </si>
  <si>
    <t>Iberia Parish, Louisiana</t>
  </si>
  <si>
    <t>Iberville Parish, Louisiana</t>
  </si>
  <si>
    <t>Imperial County, California</t>
  </si>
  <si>
    <t>Indian River County, Florida</t>
  </si>
  <si>
    <t>Ingham County, Michigan</t>
  </si>
  <si>
    <t>Iredell County, North Carolina</t>
  </si>
  <si>
    <t>Irion County, Texas</t>
  </si>
  <si>
    <t>Isabela Municipio, Puerto Rico</t>
  </si>
  <si>
    <t>Isanti County, Minnesota</t>
  </si>
  <si>
    <t>Isle Of Wight County, Virginia</t>
  </si>
  <si>
    <t>Jackson County, Illinois</t>
  </si>
  <si>
    <t>Jackson County, Kansas</t>
  </si>
  <si>
    <t>Jackson County, Michigan</t>
  </si>
  <si>
    <t>Jackson County, Mississippi</t>
  </si>
  <si>
    <t>Jackson County, Missouri</t>
  </si>
  <si>
    <t>Jackson County, Oregon</t>
  </si>
  <si>
    <t>James City County, Virginia</t>
  </si>
  <si>
    <t>Jasper County, Georgia</t>
  </si>
  <si>
    <t>Jasper County, Indiana</t>
  </si>
  <si>
    <t>Jasper County, Missouri</t>
  </si>
  <si>
    <t>Jasper County, South Carolina</t>
  </si>
  <si>
    <t>Jefferson County, Alabama</t>
  </si>
  <si>
    <t>Jefferson County, Arkansas</t>
  </si>
  <si>
    <t>Jefferson County, Florida</t>
  </si>
  <si>
    <t>Jefferson County, Idaho</t>
  </si>
  <si>
    <t>Jefferson County, Kansas</t>
  </si>
  <si>
    <t>Jefferson County, Kentucky</t>
  </si>
  <si>
    <t>Jefferson County, Missouri</t>
  </si>
  <si>
    <t>Jefferson County, New York</t>
  </si>
  <si>
    <t>Jefferson County, Ohio</t>
  </si>
  <si>
    <t>Jefferson County, Tennessee</t>
  </si>
  <si>
    <t>Jefferson County, Texas</t>
  </si>
  <si>
    <t>Jefferson County, West Virginia</t>
  </si>
  <si>
    <t>Jefferson Parish, Louisiana</t>
  </si>
  <si>
    <t>Jerome County, Idaho</t>
  </si>
  <si>
    <t>Jersey County, Illinois</t>
  </si>
  <si>
    <t>Jessamine County, Kentucky</t>
  </si>
  <si>
    <t>Johnson County, Indiana</t>
  </si>
  <si>
    <t>Johnson County, Iowa</t>
  </si>
  <si>
    <t>Johnson County, Kansas</t>
  </si>
  <si>
    <t>Johnson County, Texas</t>
  </si>
  <si>
    <t>Johnston County, North Carolina</t>
  </si>
  <si>
    <t>Jones County, Georgia</t>
  </si>
  <si>
    <t>Jones County, Iowa</t>
  </si>
  <si>
    <t>Jones County, North Carolina</t>
  </si>
  <si>
    <t>Jones County, Texas</t>
  </si>
  <si>
    <t>Josephine County, Oregon</t>
  </si>
  <si>
    <t>Juab County, Utah</t>
  </si>
  <si>
    <t>Juana Diaz Municipio, Puerto Rico</t>
  </si>
  <si>
    <t>Juncos Municipio, Puerto Rico</t>
  </si>
  <si>
    <t>Kalamazoo County, Michigan</t>
  </si>
  <si>
    <t>Kalawao County, Hawaii</t>
  </si>
  <si>
    <t>Kanawha County, West Virginia</t>
  </si>
  <si>
    <t>Kane County, Illinois</t>
  </si>
  <si>
    <t>Kankakee County, Illinois</t>
  </si>
  <si>
    <t>Kaufman County, Texas</t>
  </si>
  <si>
    <t>Kendall County, Illinois</t>
  </si>
  <si>
    <t>Kendall County, Texas</t>
  </si>
  <si>
    <t>Kent County, Delaware</t>
  </si>
  <si>
    <t>Kent County, Michigan</t>
  </si>
  <si>
    <t>Kent County, Rhode Island</t>
  </si>
  <si>
    <t>Kenton County, Kentucky</t>
  </si>
  <si>
    <t>Kern County, California</t>
  </si>
  <si>
    <t>Kershaw County, South Carolina</t>
  </si>
  <si>
    <t>King William County, Virginia</t>
  </si>
  <si>
    <t>Kingman County, Kansas</t>
  </si>
  <si>
    <t>Kings County, California</t>
  </si>
  <si>
    <t>Kings County, New York</t>
  </si>
  <si>
    <t>Knox County, Tennessee</t>
  </si>
  <si>
    <t>Kootenai County, Idaho</t>
  </si>
  <si>
    <t>La Crosse County, Wisconsin</t>
  </si>
  <si>
    <t>La Porte County, Indiana</t>
  </si>
  <si>
    <t>Lackawanna County, Pennsylvania</t>
  </si>
  <si>
    <t>Lafayette County, Missouri</t>
  </si>
  <si>
    <t>Lafayette Parish, Louisiana</t>
  </si>
  <si>
    <t>Lafourche Parish, Louisiana</t>
  </si>
  <si>
    <t>Lajas Municipio, Puerto Rico</t>
  </si>
  <si>
    <t>Lake County, Florida</t>
  </si>
  <si>
    <t>Lake County, Illinois</t>
  </si>
  <si>
    <t>Lake County, Indiana</t>
  </si>
  <si>
    <t>Lake County, Ohio</t>
  </si>
  <si>
    <t>Lamar County, Georgia</t>
  </si>
  <si>
    <t>Lamar County, Mississippi</t>
  </si>
  <si>
    <t>Lampasas County, Texas</t>
  </si>
  <si>
    <t>Lancaster County, Nebraska</t>
  </si>
  <si>
    <t>Lancaster County, Pennsylvania</t>
  </si>
  <si>
    <t>Lancaster County, South Carolina</t>
  </si>
  <si>
    <t>Lane County, Oregon</t>
  </si>
  <si>
    <t>Lanier County, Georgia</t>
  </si>
  <si>
    <t>Lapeer County, Michigan</t>
  </si>
  <si>
    <t>Laramie County, Wyoming</t>
  </si>
  <si>
    <t>Lares Municipio, Puerto Rico</t>
  </si>
  <si>
    <t>Larue County, Kentucky</t>
  </si>
  <si>
    <t>Las Piedras Municipio, Puerto Rico</t>
  </si>
  <si>
    <t>Lauderdale County, Alabama</t>
  </si>
  <si>
    <t>Laurens County, South Carolina</t>
  </si>
  <si>
    <t>Lawrence County, Alabama</t>
  </si>
  <si>
    <t>Lawrence County, Ohio</t>
  </si>
  <si>
    <t>Le Flore County, Oklahoma</t>
  </si>
  <si>
    <t>Le Sueur County, Minnesota</t>
  </si>
  <si>
    <t>Leavenworth County, Kansas</t>
  </si>
  <si>
    <t>Lebanon County, Pennsylvania</t>
  </si>
  <si>
    <t>Lee County, Alabama</t>
  </si>
  <si>
    <t>Lee County, Florida</t>
  </si>
  <si>
    <t>Lee County, Georgia</t>
  </si>
  <si>
    <t>Lehigh County, Pennsylvania</t>
  </si>
  <si>
    <t>Leon County, Florida</t>
  </si>
  <si>
    <t>Lexington County, South Carolina</t>
  </si>
  <si>
    <t>Liberty County, Georgia</t>
  </si>
  <si>
    <t>Liberty County, Texas</t>
  </si>
  <si>
    <t>Licking County, Ohio</t>
  </si>
  <si>
    <t>Limestone County, Alabama</t>
  </si>
  <si>
    <t>Lincoln County, Arkansas</t>
  </si>
  <si>
    <t>Lincoln County, Georgia</t>
  </si>
  <si>
    <t>Lincoln County, Missouri</t>
  </si>
  <si>
    <t>Lincoln County, North Carolina</t>
  </si>
  <si>
    <t>Lincoln County, Oklahoma</t>
  </si>
  <si>
    <t>Lincoln County, South Dakota</t>
  </si>
  <si>
    <t>Lincoln County, West Virginia</t>
  </si>
  <si>
    <t>Linn County, Iowa</t>
  </si>
  <si>
    <t>Linn County, Kansas</t>
  </si>
  <si>
    <t>Linn County, Oregon</t>
  </si>
  <si>
    <t>Little River County, Arkansas</t>
  </si>
  <si>
    <t>Livingston County, Michigan</t>
  </si>
  <si>
    <t>Livingston County, New York</t>
  </si>
  <si>
    <t>Livingston Parish, Louisiana</t>
  </si>
  <si>
    <t>Logan County, Oklahoma</t>
  </si>
  <si>
    <t>Loiza Municipio, Puerto Rico</t>
  </si>
  <si>
    <t>Long County, Georgia</t>
  </si>
  <si>
    <t>Lonoke County, Arkansas</t>
  </si>
  <si>
    <t>Lorain County, Ohio</t>
  </si>
  <si>
    <t>Los Angeles County, California</t>
  </si>
  <si>
    <t>Loudon County, Tennessee</t>
  </si>
  <si>
    <t>Loudoun County, Virginia</t>
  </si>
  <si>
    <t>Lowndes County, Alabama</t>
  </si>
  <si>
    <t>Lowndes County, Georgia</t>
  </si>
  <si>
    <t>Lubbock County, Texas</t>
  </si>
  <si>
    <t>Lucas County, Ohio</t>
  </si>
  <si>
    <t>Luquillo Municipio, Puerto Rico</t>
  </si>
  <si>
    <t>Luzerne County, Pennsylvania</t>
  </si>
  <si>
    <t>Lycoming County, Pennsylvania</t>
  </si>
  <si>
    <t>Lynchburg City County, Virginia</t>
  </si>
  <si>
    <t>Lynn County, Texas</t>
  </si>
  <si>
    <t>Macomb County, Michigan</t>
  </si>
  <si>
    <t>Macon County, Illinois</t>
  </si>
  <si>
    <t>Macon County, Tennessee</t>
  </si>
  <si>
    <t>Macoupin County, Illinois</t>
  </si>
  <si>
    <t>Madera County, California</t>
  </si>
  <si>
    <t>Madison County, Alabama</t>
  </si>
  <si>
    <t>Madison County, Arkansas</t>
  </si>
  <si>
    <t>Madison County, Georgia</t>
  </si>
  <si>
    <t>Madison County, Illinois</t>
  </si>
  <si>
    <t>Madison County, Indiana</t>
  </si>
  <si>
    <t>Madison County, Iowa</t>
  </si>
  <si>
    <t>Madison County, Mississippi</t>
  </si>
  <si>
    <t>Madison County, New York</t>
  </si>
  <si>
    <t>Madison County, North Carolina</t>
  </si>
  <si>
    <t>Madison County, Ohio</t>
  </si>
  <si>
    <t>Madison County, Tennessee</t>
  </si>
  <si>
    <t>Maguabo Municipio, Puerto Rico</t>
  </si>
  <si>
    <t>Mahoning County, Ohio</t>
  </si>
  <si>
    <t>Manassas City County, Virginia</t>
  </si>
  <si>
    <t>Manassas Park City County, Virginia</t>
  </si>
  <si>
    <t>Manatee County, Florida</t>
  </si>
  <si>
    <t>Manati Municipio, Puerto Rico</t>
  </si>
  <si>
    <t>Maricopa County, Arizona</t>
  </si>
  <si>
    <t>Marin County, California</t>
  </si>
  <si>
    <t>Marion County, Florida</t>
  </si>
  <si>
    <t>Marion County, Georgia</t>
  </si>
  <si>
    <t>Marion County, Indiana</t>
  </si>
  <si>
    <t>Marion County, Oregon</t>
  </si>
  <si>
    <t>Marion County, Tennessee</t>
  </si>
  <si>
    <t>Marshall County, Illinois</t>
  </si>
  <si>
    <t>Marshall County, Mississippi</t>
  </si>
  <si>
    <t>Marshall County, West Virginia</t>
  </si>
  <si>
    <t>Martin County, Florida</t>
  </si>
  <si>
    <t>Martin County, Texas</t>
  </si>
  <si>
    <t>Matanuska-Susitna Municipality, Alaska</t>
  </si>
  <si>
    <t>Mathews County, Virginia</t>
  </si>
  <si>
    <t>Maui County, Hawaii</t>
  </si>
  <si>
    <t>Maunabo Municipio, Puerto Rico</t>
  </si>
  <si>
    <t>Maury County, Tennessee</t>
  </si>
  <si>
    <t>Mayaguez Municipio, Puerto Rico</t>
  </si>
  <si>
    <t>Mc Cook County, South Dakota</t>
  </si>
  <si>
    <t>Mc Donald County, Missouri</t>
  </si>
  <si>
    <t>Mc Henry County, Illinois</t>
  </si>
  <si>
    <t>Mc Intosh County, Georgia</t>
  </si>
  <si>
    <t>Mc Lean County, Kentucky</t>
  </si>
  <si>
    <t>Mc Lennan County, Texas</t>
  </si>
  <si>
    <t>Mcclain County, Oklahoma</t>
  </si>
  <si>
    <t>McDuffie County, Georgia</t>
  </si>
  <si>
    <t>McLean County, Illinois</t>
  </si>
  <si>
    <t>Meade County, Kentucky</t>
  </si>
  <si>
    <t>Meade County, South Dakota</t>
  </si>
  <si>
    <t>Mecklenburg County, North Carolina</t>
  </si>
  <si>
    <t>Medina County, Ohio</t>
  </si>
  <si>
    <t>Medina County, Texas</t>
  </si>
  <si>
    <t>Menard County, Illinois</t>
  </si>
  <si>
    <t>Merced County, California</t>
  </si>
  <si>
    <t>Mercer County, Illinois</t>
  </si>
  <si>
    <t>Mercer County, New Jersey</t>
  </si>
  <si>
    <t>Mercer County, Pennsylvania</t>
  </si>
  <si>
    <t>Meriwether County, Georgia</t>
  </si>
  <si>
    <t>Merrick County, Nebraska</t>
  </si>
  <si>
    <t>Miami County, Kansas</t>
  </si>
  <si>
    <t>Miami County, Ohio</t>
  </si>
  <si>
    <t>Miami-Dade County, Florida</t>
  </si>
  <si>
    <t>Middlesex County, Connecticut</t>
  </si>
  <si>
    <t>Middlesex County, Massachusetts</t>
  </si>
  <si>
    <t>Middlesex County, New Jersey</t>
  </si>
  <si>
    <t>Midland County, Michigan</t>
  </si>
  <si>
    <t>Midland County, Texas</t>
  </si>
  <si>
    <t>Mille Lacs County, Minnesota</t>
  </si>
  <si>
    <t>Miller County, Arkansas</t>
  </si>
  <si>
    <t>Mills County, Iowa</t>
  </si>
  <si>
    <t>Mineral County, West Virginia</t>
  </si>
  <si>
    <t>Minnehaha County, South Dakota</t>
  </si>
  <si>
    <t>Mobile County, Alabama</t>
  </si>
  <si>
    <t>Moca Municipio, Puerto Rico</t>
  </si>
  <si>
    <t>Mohave County, Arizona</t>
  </si>
  <si>
    <t>Moniteau County, Missouri</t>
  </si>
  <si>
    <t>Monmouth County, New Jersey</t>
  </si>
  <si>
    <t>Monongalia County, West Virginia</t>
  </si>
  <si>
    <t>Monroe County, Georgia</t>
  </si>
  <si>
    <t>Monroe County, Illinois</t>
  </si>
  <si>
    <t>Monroe County, Indiana</t>
  </si>
  <si>
    <t>Monroe County, Michigan</t>
  </si>
  <si>
    <t>Monroe County, New York</t>
  </si>
  <si>
    <t>Monroe County, Pennsylvania</t>
  </si>
  <si>
    <t>Montcalm County, Michigan</t>
  </si>
  <si>
    <t>Monterey County, California</t>
  </si>
  <si>
    <t>Montgomery County, Alabama</t>
  </si>
  <si>
    <t>Montgomery County, Maryland</t>
  </si>
  <si>
    <t>Montgomery County, Ohio</t>
  </si>
  <si>
    <t>Montgomery County, Pennsylvania</t>
  </si>
  <si>
    <t>Montgomery County, Tennessee</t>
  </si>
  <si>
    <t>Montgomery County, Texas</t>
  </si>
  <si>
    <t>Montgomery County, Virginia</t>
  </si>
  <si>
    <t>Montour County, Pennsylvania</t>
  </si>
  <si>
    <t>Morgan County, Alabama</t>
  </si>
  <si>
    <t>Morgan County, Georgia</t>
  </si>
  <si>
    <t>Morgan County, Indiana</t>
  </si>
  <si>
    <t>Morgan County, Tennessee</t>
  </si>
  <si>
    <t>Morgan County, Utah</t>
  </si>
  <si>
    <t>Morovis Municipio, Puerto Rico</t>
  </si>
  <si>
    <t>Morris County, New Jersey</t>
  </si>
  <si>
    <t>Morrow County, Ohio</t>
  </si>
  <si>
    <t>Morton County, North Dakota</t>
  </si>
  <si>
    <t>Multnomah County, Oregon</t>
  </si>
  <si>
    <t>Murray County, Georgia</t>
  </si>
  <si>
    <t>Muscogee County, Georgia</t>
  </si>
  <si>
    <t>Muskegon County, Michigan</t>
  </si>
  <si>
    <t>Napa County, California</t>
  </si>
  <si>
    <t>Naranjito Municipio, Puerto Rico</t>
  </si>
  <si>
    <t>Nash County, North Carolina</t>
  </si>
  <si>
    <t>Nassau County, Florida</t>
  </si>
  <si>
    <t>Nassau County, New York</t>
  </si>
  <si>
    <t>Natrona County, Wyoming</t>
  </si>
  <si>
    <t>Nelson County, Virginia</t>
  </si>
  <si>
    <t>New Castle County, Delaware</t>
  </si>
  <si>
    <t>New Hanover County, North Carolina</t>
  </si>
  <si>
    <t>New Haven County, Connecticut</t>
  </si>
  <si>
    <t>New Kent County, Virginia</t>
  </si>
  <si>
    <t>New London County, Connecticut</t>
  </si>
  <si>
    <t>New York County, New York</t>
  </si>
  <si>
    <t>Newport County, Rhode Island</t>
  </si>
  <si>
    <t>Newport News City County, Virginia</t>
  </si>
  <si>
    <t>Newton County, Georgia</t>
  </si>
  <si>
    <t>Newton County, Indiana</t>
  </si>
  <si>
    <t>Newton County, Missouri</t>
  </si>
  <si>
    <t>Newton County, Texas</t>
  </si>
  <si>
    <t>Nez Perce County, Idaho</t>
  </si>
  <si>
    <t>Niagara County, New York</t>
  </si>
  <si>
    <t>Nicollet County, Minnesota</t>
  </si>
  <si>
    <t>Norfolk City County, Virginia</t>
  </si>
  <si>
    <t>Norfolk County, Massachusetts</t>
  </si>
  <si>
    <t>Northampton County, Pennsylvania</t>
  </si>
  <si>
    <t>Nueces County, Texas</t>
  </si>
  <si>
    <t>Oakland County, Michigan</t>
  </si>
  <si>
    <t>Ocean County, New Jersey</t>
  </si>
  <si>
    <t>Oconee County, Georgia</t>
  </si>
  <si>
    <t>Oglethorpe County, Georgia</t>
  </si>
  <si>
    <t>Ohio County, Indiana</t>
  </si>
  <si>
    <t>Ohio County, West Virginia</t>
  </si>
  <si>
    <t>Okaloosa County, Florida</t>
  </si>
  <si>
    <t>Oklahoma County, Oklahoma</t>
  </si>
  <si>
    <t>Okmulgee County, Oklahoma</t>
  </si>
  <si>
    <t>Oldham County, Kentucky</t>
  </si>
  <si>
    <t>Oldham County, Texas</t>
  </si>
  <si>
    <t>Oliver County, North Dakota</t>
  </si>
  <si>
    <t>Olmsted County, Minnesota</t>
  </si>
  <si>
    <t>Oneida County, New York</t>
  </si>
  <si>
    <t>Onondaga County, New York</t>
  </si>
  <si>
    <t>Onslow County, North Carolina</t>
  </si>
  <si>
    <t>Ontario County, New York</t>
  </si>
  <si>
    <t>Orange County, California</t>
  </si>
  <si>
    <t>Orange County, Florida</t>
  </si>
  <si>
    <t>Orange County, New York</t>
  </si>
  <si>
    <t>Orange County, North Carolina</t>
  </si>
  <si>
    <t>Orange County, Texas</t>
  </si>
  <si>
    <t>Orleans County, New York</t>
  </si>
  <si>
    <t>Orleans Parish, Louisiana</t>
  </si>
  <si>
    <t>Orocovis Municipio, Puerto Rico</t>
  </si>
  <si>
    <t>Osage County, Kansas</t>
  </si>
  <si>
    <t>Osage County, Missouri</t>
  </si>
  <si>
    <t>Osage County, Oklahoma</t>
  </si>
  <si>
    <t>Osceola County, Florida</t>
  </si>
  <si>
    <t>Oswego County, New York</t>
  </si>
  <si>
    <t>Ottawa County, Michigan</t>
  </si>
  <si>
    <t>Ouachita Parish, Louisiana</t>
  </si>
  <si>
    <t>Owen County, Indiana</t>
  </si>
  <si>
    <t>Owyhee County, Idaho</t>
  </si>
  <si>
    <t>Palm Beach County, Florida</t>
  </si>
  <si>
    <t>Pamlico County, North Carolina</t>
  </si>
  <si>
    <t>Parker County, Texas</t>
  </si>
  <si>
    <t>Pasco County, Florida</t>
  </si>
  <si>
    <t>Passaic County, New Jersey</t>
  </si>
  <si>
    <t>Patillas Municipio, Puerto Rico</t>
  </si>
  <si>
    <t>Paulding County, Georgia</t>
  </si>
  <si>
    <t>Pawnee County, Oklahoma</t>
  </si>
  <si>
    <t>Peach County, Georgia</t>
  </si>
  <si>
    <t>Pender County, North Carolina</t>
  </si>
  <si>
    <t>Pendleton County, Kentucky</t>
  </si>
  <si>
    <t>Pennington County, South Dakota</t>
  </si>
  <si>
    <t>Penobscot County, Maine</t>
  </si>
  <si>
    <t>Penuelas Municipio, Puerto Rico</t>
  </si>
  <si>
    <t>Peoria County, Illinois</t>
  </si>
  <si>
    <t>Perry County, Arkansas</t>
  </si>
  <si>
    <t>Perry County, Mississippi</t>
  </si>
  <si>
    <t>Perry County, Ohio</t>
  </si>
  <si>
    <t>Perry County, Pennsylvania</t>
  </si>
  <si>
    <t>Person County, North Carolina</t>
  </si>
  <si>
    <t>Petersburg City County, Virginia</t>
  </si>
  <si>
    <t>Philadelphia County, Pennsylvania</t>
  </si>
  <si>
    <t>Piatt County, Illinois</t>
  </si>
  <si>
    <t>Pickaway County, Ohio</t>
  </si>
  <si>
    <t>Pickens County, Alabama</t>
  </si>
  <si>
    <t>Pickens County, Georgia</t>
  </si>
  <si>
    <t>Pickens County, South Carolina</t>
  </si>
  <si>
    <t>Pike County, Georgia</t>
  </si>
  <si>
    <t>Pike County, Pennsylvania</t>
  </si>
  <si>
    <t>Pima County, Arizona</t>
  </si>
  <si>
    <t>Pinal County, Arizona</t>
  </si>
  <si>
    <t>Pinellas County, Florida</t>
  </si>
  <si>
    <t>Pitt County, North Carolina</t>
  </si>
  <si>
    <t>Placer County, California</t>
  </si>
  <si>
    <t>Plaquemines Parish, Louisiana</t>
  </si>
  <si>
    <t>Platte County, Missouri</t>
  </si>
  <si>
    <t>Plymouth County, Iowa</t>
  </si>
  <si>
    <t>Plymouth County, Massachusetts</t>
  </si>
  <si>
    <t>Poinsett County, Arkansas</t>
  </si>
  <si>
    <t>Pointe Coupee Parish, Louisiana</t>
  </si>
  <si>
    <t>Polk County, Florida</t>
  </si>
  <si>
    <t>Polk County, Iowa</t>
  </si>
  <si>
    <t>Polk County, Minnesota</t>
  </si>
  <si>
    <t>Polk County, Missouri</t>
  </si>
  <si>
    <t>Polk County, Oregon</t>
  </si>
  <si>
    <t>Polk County, Tennessee</t>
  </si>
  <si>
    <t>Ponce Municipio, Puerto Rico</t>
  </si>
  <si>
    <t>Poquoson County, Virginia</t>
  </si>
  <si>
    <t>Portage County, Ohio</t>
  </si>
  <si>
    <t>Porter County, Indiana</t>
  </si>
  <si>
    <t>Portsmouth City County, Virginia</t>
  </si>
  <si>
    <t>Posey County, Indiana</t>
  </si>
  <si>
    <t>Pottawatomie County, Kansas</t>
  </si>
  <si>
    <t>Pottawattamie County, Iowa</t>
  </si>
  <si>
    <t>Potter County, Texas</t>
  </si>
  <si>
    <t>Powhatan County, Virginia</t>
  </si>
  <si>
    <t>Preston County, West Virginia</t>
  </si>
  <si>
    <t>Prince George County, Virginia</t>
  </si>
  <si>
    <t>Prince Georges County, Maryland</t>
  </si>
  <si>
    <t>Prince William County, Virginia</t>
  </si>
  <si>
    <t>Providence County, Rhode Island</t>
  </si>
  <si>
    <t>Pulaski County, Arkansas</t>
  </si>
  <si>
    <t>Pulaski County, Georgia</t>
  </si>
  <si>
    <t>Pulaski County, Virginia</t>
  </si>
  <si>
    <t>Putnam County, Indiana</t>
  </si>
  <si>
    <t>Putnam County, New York</t>
  </si>
  <si>
    <t>Putnam County, West Virginia</t>
  </si>
  <si>
    <t>Quebradillas Municipio, Puerto Rico</t>
  </si>
  <si>
    <t>Queen Anne's County, Maryland</t>
  </si>
  <si>
    <t>Queens County, New York</t>
  </si>
  <si>
    <t>Radford City County, Virginia</t>
  </si>
  <si>
    <t>Raleigh County, West Virginia</t>
  </si>
  <si>
    <t>Ramsey County, Minnesota</t>
  </si>
  <si>
    <t>Randall County, Texas</t>
  </si>
  <si>
    <t>Randolph County, North Carolina</t>
  </si>
  <si>
    <t>Rankin County, Mississippi</t>
  </si>
  <si>
    <t>Rapides Parish, Louisiana</t>
  </si>
  <si>
    <t>Rappahannock County, Virginia</t>
  </si>
  <si>
    <t>Ray County, Missouri</t>
  </si>
  <si>
    <t>Rensselaer County, New York</t>
  </si>
  <si>
    <t>Richland County, Ohio</t>
  </si>
  <si>
    <t>Richland County, South Carolina</t>
  </si>
  <si>
    <t>Richmond City County, Virginia</t>
  </si>
  <si>
    <t>Richmond County, Georgia</t>
  </si>
  <si>
    <t>Richmond County, New York</t>
  </si>
  <si>
    <t>Riley County, Kansas</t>
  </si>
  <si>
    <t>Rincon Municipio, Puerto Rico</t>
  </si>
  <si>
    <t>Rio Grande Municipio, Puerto Rico</t>
  </si>
  <si>
    <t>Riverside County, California</t>
  </si>
  <si>
    <t>Roane County, Tennessee</t>
  </si>
  <si>
    <t>Roanoke City County, Virginia</t>
  </si>
  <si>
    <t>Roanoke County, Virginia</t>
  </si>
  <si>
    <t>Robertson County, Tennessee</t>
  </si>
  <si>
    <t>Robertson County, Texas</t>
  </si>
  <si>
    <t>Rock Island County, Illinois</t>
  </si>
  <si>
    <t>Rockdale County, Georgia</t>
  </si>
  <si>
    <t>Rockingham County, New Hampshire</t>
  </si>
  <si>
    <t>Rockingham County, North Carolina</t>
  </si>
  <si>
    <t>Rockingham County, Virginia</t>
  </si>
  <si>
    <t>Rockland County, New York</t>
  </si>
  <si>
    <t>Rockwall County, Texas</t>
  </si>
  <si>
    <t>Rogers County, Oklahoma</t>
  </si>
  <si>
    <t>Rowan County, North Carolina</t>
  </si>
  <si>
    <t>Rusk County, Texas</t>
  </si>
  <si>
    <t>Russell County, Alabama</t>
  </si>
  <si>
    <t>Rutherford County, Tennessee</t>
  </si>
  <si>
    <t>Sabana Grande Municipio, Puerto Rico</t>
  </si>
  <si>
    <t>Sacramento County, California</t>
  </si>
  <si>
    <t>Sagadahoc County, Maine</t>
  </si>
  <si>
    <t>Saginaw County, Michigan</t>
  </si>
  <si>
    <t>Salem City County, Virginia</t>
  </si>
  <si>
    <t>Salem County, New Jersey</t>
  </si>
  <si>
    <t>Saline County, Arkansas</t>
  </si>
  <si>
    <t>Salt Lake County, Utah</t>
  </si>
  <si>
    <t>Saluda County, South Carolina</t>
  </si>
  <si>
    <t>San Benito County, California</t>
  </si>
  <si>
    <t>San Bernardino County, California</t>
  </si>
  <si>
    <t>San Diego County, California</t>
  </si>
  <si>
    <t>San Francisco County, California</t>
  </si>
  <si>
    <t>San German Municipio, Puerto Rico</t>
  </si>
  <si>
    <t>San Joaquin County, California</t>
  </si>
  <si>
    <t>San Juan County, New Mexico</t>
  </si>
  <si>
    <t>San Juan Municipio, Puerto Rico</t>
  </si>
  <si>
    <t>San Lorenzo Municipio, Puerto Rico</t>
  </si>
  <si>
    <t>San Luis Obispo County, California</t>
  </si>
  <si>
    <t>San Mateo County, California</t>
  </si>
  <si>
    <t>San Patricio County, Texas</t>
  </si>
  <si>
    <t>San Sebastian Municipio, Puerto Rico</t>
  </si>
  <si>
    <t>Sandoval County, New Mexico</t>
  </si>
  <si>
    <t>Sangamon County, Illinois</t>
  </si>
  <si>
    <t>Santa Barbara County, California</t>
  </si>
  <si>
    <t>Santa Clara County, California</t>
  </si>
  <si>
    <t>Santa Cruz County, California</t>
  </si>
  <si>
    <t>Santa Fe County, New Mexico</t>
  </si>
  <si>
    <t>Santa Rosa County, Florida</t>
  </si>
  <si>
    <t>Sarasota County, Florida</t>
  </si>
  <si>
    <t>Saratoga County, New York</t>
  </si>
  <si>
    <t>Sarpy County, Nebraska</t>
  </si>
  <si>
    <t>Saunders County, Nebraska</t>
  </si>
  <si>
    <t>Schenectady County, New York</t>
  </si>
  <si>
    <t>Schoharie County, New York</t>
  </si>
  <si>
    <t>Scott County, Indiana</t>
  </si>
  <si>
    <t>Scott County, Iowa</t>
  </si>
  <si>
    <t>Scott County, Kentucky</t>
  </si>
  <si>
    <t>Scott County, Minnesota</t>
  </si>
  <si>
    <t>Scott County, Virginia</t>
  </si>
  <si>
    <t>Sebastian County, Arkansas</t>
  </si>
  <si>
    <t>Sedgwick County, Kansas</t>
  </si>
  <si>
    <t>Seminole County, Florida</t>
  </si>
  <si>
    <t>Sequatchie County, Tennessee</t>
  </si>
  <si>
    <t>Sequoyah County, Oklahoma</t>
  </si>
  <si>
    <t>Seward County, Nebraska</t>
  </si>
  <si>
    <t>Shasta County, California</t>
  </si>
  <si>
    <t>Shawnee County, Kansas</t>
  </si>
  <si>
    <t>Shelby County, Alabama</t>
  </si>
  <si>
    <t>Shelby County, Indiana</t>
  </si>
  <si>
    <t>Shelby County, Kentucky</t>
  </si>
  <si>
    <t>Shelby County, Tennessee</t>
  </si>
  <si>
    <t>Sherburne County, Minnesota</t>
  </si>
  <si>
    <t>Sibley County, Minnesota</t>
  </si>
  <si>
    <t>Simpson County, Mississippi</t>
  </si>
  <si>
    <t>Sioux County, North Dakota</t>
  </si>
  <si>
    <t>Skamania County, Washington</t>
  </si>
  <si>
    <t>Smith County, Tennessee</t>
  </si>
  <si>
    <t>Smith County, Texas</t>
  </si>
  <si>
    <t>Solano County, California</t>
  </si>
  <si>
    <t>Somerset County, Maryland</t>
  </si>
  <si>
    <t>Somerset County, New Jersey</t>
  </si>
  <si>
    <t>Somervell County, Texas</t>
  </si>
  <si>
    <t>Sonoma County, California</t>
  </si>
  <si>
    <t>Spalding County, Georgia</t>
  </si>
  <si>
    <t>Spartanburg County, South Carolina</t>
  </si>
  <si>
    <t>Spencer County, Kentucky</t>
  </si>
  <si>
    <t>Spotsylvania County, Virginia</t>
  </si>
  <si>
    <t>St. Bernard Parish, Louisiana</t>
  </si>
  <si>
    <t>St. Charles County, Missouri</t>
  </si>
  <si>
    <t>St. Charles Parish, Louisiana</t>
  </si>
  <si>
    <t>St. Clair County, Alabama</t>
  </si>
  <si>
    <t>St. Clair County, Illinois</t>
  </si>
  <si>
    <t>St. Clair County, Michigan</t>
  </si>
  <si>
    <t>St. Helena Parish, Louisiana</t>
  </si>
  <si>
    <t>St. James Parish, Louisiana</t>
  </si>
  <si>
    <t>St. John Baptist Parish, Louisiana</t>
  </si>
  <si>
    <t>St. Johns County, Florida</t>
  </si>
  <si>
    <t>St. Joseph County, Indiana</t>
  </si>
  <si>
    <t>St. Louis City County, Missouri</t>
  </si>
  <si>
    <t>St. Louis County, Minnesota</t>
  </si>
  <si>
    <t>St. Louis County, Missouri</t>
  </si>
  <si>
    <t>St. Lucie County, Florida</t>
  </si>
  <si>
    <t>St. Martin Parish, Louisiana</t>
  </si>
  <si>
    <t>St. Marys County, Maryland</t>
  </si>
  <si>
    <t>St. Tammany Parish, Louisiana</t>
  </si>
  <si>
    <t>Stafford County, Virginia</t>
  </si>
  <si>
    <t>Stanislaus County, California</t>
  </si>
  <si>
    <t>Stark County, Illinois</t>
  </si>
  <si>
    <t>Stark County, Ohio</t>
  </si>
  <si>
    <t>Staunton City County, Virginia</t>
  </si>
  <si>
    <t>Stearns County, Minnesota</t>
  </si>
  <si>
    <t>Stokes County, North Carolina</t>
  </si>
  <si>
    <t>Storey County, Nevada</t>
  </si>
  <si>
    <t>Story County, Iowa</t>
  </si>
  <si>
    <t>Strafford County, New Hampshire</t>
  </si>
  <si>
    <t>Suffolk City County, Virginia</t>
  </si>
  <si>
    <t>Suffolk County, Massachusetts</t>
  </si>
  <si>
    <t>Suffolk County, New York</t>
  </si>
  <si>
    <t>Sullivan County, Indiana</t>
  </si>
  <si>
    <t>Sullivan County, Tennessee</t>
  </si>
  <si>
    <t>Summit County, Ohio</t>
  </si>
  <si>
    <t>Sumner County, Kansas</t>
  </si>
  <si>
    <t>Sumner County, Tennessee</t>
  </si>
  <si>
    <t>Sumter County, Florida</t>
  </si>
  <si>
    <t>Sumter County, South Carolina</t>
  </si>
  <si>
    <t>Sussex County, Delaware</t>
  </si>
  <si>
    <t>Sussex County, New Jersey</t>
  </si>
  <si>
    <t>Sussex County, Virginia</t>
  </si>
  <si>
    <t>Sutter County, California</t>
  </si>
  <si>
    <t>Tangipahoa Parish, Louisiana</t>
  </si>
  <si>
    <t>Tarrant County, Texas</t>
  </si>
  <si>
    <t>Tate County, Mississippi</t>
  </si>
  <si>
    <t>Taylor County, Texas</t>
  </si>
  <si>
    <t>Tazewell County, Illinois</t>
  </si>
  <si>
    <t>Terrebonne Parish, Louisiana</t>
  </si>
  <si>
    <t>Terrell County, Georgia</t>
  </si>
  <si>
    <t>The District County, District of Columbia</t>
  </si>
  <si>
    <t>Tioga County, New York</t>
  </si>
  <si>
    <t>Tippecanoe County, Indiana</t>
  </si>
  <si>
    <t>Tipton County, Tennessee</t>
  </si>
  <si>
    <t>Toa Alta Municipio, Puerto Rico</t>
  </si>
  <si>
    <t>Toa Baja Municipio, Puerto Rico</t>
  </si>
  <si>
    <t>Tolland County, Connecticut</t>
  </si>
  <si>
    <t>Tom Green County, Texas</t>
  </si>
  <si>
    <t>Tompkins County, New York</t>
  </si>
  <si>
    <t>Tooele County, Utah</t>
  </si>
  <si>
    <t>Torrance County, New Mexico</t>
  </si>
  <si>
    <t>Travis County, Texas</t>
  </si>
  <si>
    <t>Trigg County, Kentucky</t>
  </si>
  <si>
    <t>Trimble County, Kentucky</t>
  </si>
  <si>
    <t>Trousdale County, Tennessee</t>
  </si>
  <si>
    <t>Trujillo Alto Municipio, Puerto Rico</t>
  </si>
  <si>
    <t>Trumbull County, Ohio</t>
  </si>
  <si>
    <t>Tulare County, California</t>
  </si>
  <si>
    <t>Tulsa County, Oklahoma</t>
  </si>
  <si>
    <t>Tunica County, Mississippi</t>
  </si>
  <si>
    <t>Turner County, South Dakota</t>
  </si>
  <si>
    <t>Tuscaloosa County, Alabama</t>
  </si>
  <si>
    <t>Twiggs County, Georgia</t>
  </si>
  <si>
    <t>Twin Falls County, Idaho</t>
  </si>
  <si>
    <t>Ulster County, New York</t>
  </si>
  <si>
    <t>Unicoi County, Tennessee</t>
  </si>
  <si>
    <t>Union County, Indiana</t>
  </si>
  <si>
    <t>Union County, New Jersey</t>
  </si>
  <si>
    <t>Union County, North Carolina</t>
  </si>
  <si>
    <t>Union County, Ohio</t>
  </si>
  <si>
    <t>Union County, South Carolina</t>
  </si>
  <si>
    <t>Union County, South Dakota</t>
  </si>
  <si>
    <t>Union County, Tennessee</t>
  </si>
  <si>
    <t>Union Parish, Louisiana</t>
  </si>
  <si>
    <t>Upshur County, Texas</t>
  </si>
  <si>
    <t>Utah County, Utah</t>
  </si>
  <si>
    <t>Utuado Municipio, Puerto Rico</t>
  </si>
  <si>
    <t>Valencia County, New Mexico</t>
  </si>
  <si>
    <t>Van Buren County, Michigan</t>
  </si>
  <si>
    <t>Vanderburgh County, Indiana</t>
  </si>
  <si>
    <t>Vega Alta Municipio, Puerto Rico</t>
  </si>
  <si>
    <t>Vega Baja Municipio, Puerto Rico</t>
  </si>
  <si>
    <t>Ventura County, California</t>
  </si>
  <si>
    <t>Vermilion County, Illinois</t>
  </si>
  <si>
    <t>Vermilion Parish, Louisiana</t>
  </si>
  <si>
    <t>Vermillion County, Indiana</t>
  </si>
  <si>
    <t>Victoria County, Texas</t>
  </si>
  <si>
    <t>Vigo County, Indiana</t>
  </si>
  <si>
    <t>Villalba Municipio, Puerto Rico</t>
  </si>
  <si>
    <t>Virginia Beach City County, Virginia</t>
  </si>
  <si>
    <t>Volusia County, Florida</t>
  </si>
  <si>
    <t>W. Baton Rouge Parish, Louisiana</t>
  </si>
  <si>
    <t>Wabasha County, Minnesota</t>
  </si>
  <si>
    <t>Wabaunsee County, Kansas</t>
  </si>
  <si>
    <t>Wagoner County, Oklahoma</t>
  </si>
  <si>
    <t>Wake County, North Carolina</t>
  </si>
  <si>
    <t>Wakulla County, Florida</t>
  </si>
  <si>
    <t>Walker County, Alabama</t>
  </si>
  <si>
    <t>Walker County, Georgia</t>
  </si>
  <si>
    <t>Waller County, Texas</t>
  </si>
  <si>
    <t>Walton County, Florida</t>
  </si>
  <si>
    <t>Walton County, Georgia</t>
  </si>
  <si>
    <t>Warren County, Iowa</t>
  </si>
  <si>
    <t>Warren County, Kentucky</t>
  </si>
  <si>
    <t>Warren County, Missouri</t>
  </si>
  <si>
    <t>Warren County, New Jersey</t>
  </si>
  <si>
    <t>Warren County, New York</t>
  </si>
  <si>
    <t>Warren County, Ohio</t>
  </si>
  <si>
    <t>Warren County, Virginia</t>
  </si>
  <si>
    <t>Warrick County, Indiana</t>
  </si>
  <si>
    <t>Washington County, Arkansas</t>
  </si>
  <si>
    <t>Washington County, Indiana</t>
  </si>
  <si>
    <t>Washington County, Iowa</t>
  </si>
  <si>
    <t>Washington County, Maryland</t>
  </si>
  <si>
    <t>Washington County, Minnesota</t>
  </si>
  <si>
    <t>Washington County, Nebraska</t>
  </si>
  <si>
    <t>Washington County, New York</t>
  </si>
  <si>
    <t>Washington County, Oregon</t>
  </si>
  <si>
    <t>Washington County, Pennsylvania</t>
  </si>
  <si>
    <t>Washington County, Rhode Island</t>
  </si>
  <si>
    <t>Washington County, Tennessee</t>
  </si>
  <si>
    <t>Washington County, Utah</t>
  </si>
  <si>
    <t>Washington County, Virginia</t>
  </si>
  <si>
    <t>Washoe County, Nevada</t>
  </si>
  <si>
    <t>Washtenaw County, Michigan</t>
  </si>
  <si>
    <t>Wayne County, Michigan</t>
  </si>
  <si>
    <t>Wayne County, New York</t>
  </si>
  <si>
    <t>Wayne County, North Carolina</t>
  </si>
  <si>
    <t>Wayne County, West Virginia</t>
  </si>
  <si>
    <t>Waynesboro City County, Virginia</t>
  </si>
  <si>
    <t>Webb County, Texas</t>
  </si>
  <si>
    <t>Weber County, Utah</t>
  </si>
  <si>
    <t>Webster County, Missouri</t>
  </si>
  <si>
    <t>Webster Parish, Louisiana</t>
  </si>
  <si>
    <t>Wells County, Indiana</t>
  </si>
  <si>
    <t>West Feliciana Parish, Louisiana</t>
  </si>
  <si>
    <t>Westchester County, New York</t>
  </si>
  <si>
    <t>Westmoreland County, Pennsylvania</t>
  </si>
  <si>
    <t>Whitfield County, Georgia</t>
  </si>
  <si>
    <t>Whitley County, Indiana</t>
  </si>
  <si>
    <t>Wichita County, Texas</t>
  </si>
  <si>
    <t>Wicomico County, Maryland</t>
  </si>
  <si>
    <t>Will County, Illinois</t>
  </si>
  <si>
    <t>Williamsburg City County, Virginia</t>
  </si>
  <si>
    <t>Williamson County, Illinois</t>
  </si>
  <si>
    <t>Williamson County, Tennessee</t>
  </si>
  <si>
    <t>Williamson County, Texas</t>
  </si>
  <si>
    <t>Wilson County, Tennessee</t>
  </si>
  <si>
    <t>Wilson County, Texas</t>
  </si>
  <si>
    <t>Winchester City County, Virginia</t>
  </si>
  <si>
    <t>Windham County, Connecticut</t>
  </si>
  <si>
    <t>Winnebago County, Illinois</t>
  </si>
  <si>
    <t>Wirt County, West Virginia</t>
  </si>
  <si>
    <t>Wise County, Texas</t>
  </si>
  <si>
    <t>Wood County, Ohio</t>
  </si>
  <si>
    <t>Wood County, West Virginia</t>
  </si>
  <si>
    <t>Woodbury County, Iowa</t>
  </si>
  <si>
    <t>Woodford County, Illinois</t>
  </si>
  <si>
    <t>Woodford County, Kentucky</t>
  </si>
  <si>
    <t>Worcester County, Maryland</t>
  </si>
  <si>
    <t>Worcester County, Massachusetts</t>
  </si>
  <si>
    <t>Worth County, Georgia</t>
  </si>
  <si>
    <t>Wright County, Minnesota</t>
  </si>
  <si>
    <t>Wyandotte County, Kansas</t>
  </si>
  <si>
    <t>Wyoming County, Pennsylvania</t>
  </si>
  <si>
    <t>Yabucoa Municipio, Puerto Rico</t>
  </si>
  <si>
    <t>Yadkin County, North Carolina</t>
  </si>
  <si>
    <t>Yamhill County, Oregon</t>
  </si>
  <si>
    <t>Yates County, New York</t>
  </si>
  <si>
    <t>Yauco Municipio, Puerto Rico</t>
  </si>
  <si>
    <t>Yavapai County, Arizona</t>
  </si>
  <si>
    <t>Yazoo County, Mississippi</t>
  </si>
  <si>
    <t>Yolo County, California</t>
  </si>
  <si>
    <t>York County, Maine</t>
  </si>
  <si>
    <t>York County, Pennsylvania</t>
  </si>
  <si>
    <t>York County, South Carolina</t>
  </si>
  <si>
    <t>York County, Virginia</t>
  </si>
  <si>
    <t>Yuba County, California</t>
  </si>
  <si>
    <t>Yuma County, Arizona</t>
  </si>
  <si>
    <t>LA</t>
  </si>
  <si>
    <t>ID</t>
  </si>
  <si>
    <t>CO</t>
  </si>
  <si>
    <t>PA</t>
  </si>
  <si>
    <t>PR</t>
  </si>
  <si>
    <t>SC</t>
  </si>
  <si>
    <t>FL</t>
  </si>
  <si>
    <t>NC</t>
  </si>
  <si>
    <t>CA</t>
  </si>
  <si>
    <t>NY</t>
  </si>
  <si>
    <t>VA</t>
  </si>
  <si>
    <t>IL</t>
  </si>
  <si>
    <t>WV</t>
  </si>
  <si>
    <t>IN</t>
  </si>
  <si>
    <t>KY</t>
  </si>
  <si>
    <t>OH</t>
  </si>
  <si>
    <t>AK</t>
  </si>
  <si>
    <t>TN</t>
  </si>
  <si>
    <t>KS</t>
  </si>
  <si>
    <t>ME</t>
  </si>
  <si>
    <t>MD</t>
  </si>
  <si>
    <t>WI</t>
  </si>
  <si>
    <t>TX</t>
  </si>
  <si>
    <t>WA</t>
  </si>
  <si>
    <t>NJ</t>
  </si>
  <si>
    <t>AL</t>
  </si>
  <si>
    <t>GA</t>
  </si>
  <si>
    <t>MA</t>
  </si>
  <si>
    <t>MI</t>
  </si>
  <si>
    <t>MO</t>
  </si>
  <si>
    <t>IA</t>
  </si>
  <si>
    <t>MN</t>
  </si>
  <si>
    <t>AR</t>
  </si>
  <si>
    <t>OR</t>
  </si>
  <si>
    <t>NM</t>
  </si>
  <si>
    <t>UT</t>
  </si>
  <si>
    <t>ND</t>
  </si>
  <si>
    <t>OK</t>
  </si>
  <si>
    <t>MT</t>
  </si>
  <si>
    <t>NV</t>
  </si>
  <si>
    <t>VT</t>
  </si>
  <si>
    <t>AZ</t>
  </si>
  <si>
    <t>MS</t>
  </si>
  <si>
    <t>SD</t>
  </si>
  <si>
    <t>CT</t>
  </si>
  <si>
    <t>NE</t>
  </si>
  <si>
    <t>NH</t>
  </si>
  <si>
    <t>HI</t>
  </si>
  <si>
    <t>DE</t>
  </si>
  <si>
    <t>WY</t>
  </si>
  <si>
    <t>State</t>
  </si>
  <si>
    <r>
      <t xml:space="preserve">Effective 10-1-18 - 9-30-19 </t>
    </r>
    <r>
      <rPr>
        <b/>
        <sz val="10"/>
        <color indexed="10"/>
        <rFont val="Arial"/>
        <family val="2"/>
      </rPr>
      <t>(Fed Reg Aug 8, 2018 TABLE)</t>
    </r>
  </si>
  <si>
    <t>CURRENT FY 19  Rates Effective      10-1-18 Through    09-30-19</t>
  </si>
  <si>
    <t>PRIOR FY18 Prior Year  /  
FY 19 Rates</t>
  </si>
  <si>
    <t>Difference between FY 18 &amp;
 FY 19 Rates</t>
  </si>
  <si>
    <t>CURRENT FY 19 Total FY 19 Reimbursement</t>
  </si>
  <si>
    <t>Prior FY 18 Total FY18 Reimbursement</t>
  </si>
  <si>
    <r>
      <t xml:space="preserve">Effective 10-1-17 - 9-30-18 (Fed </t>
    </r>
    <r>
      <rPr>
        <b/>
        <sz val="11"/>
        <color rgb="FFFF0000"/>
        <rFont val="Arial"/>
        <family val="2"/>
      </rPr>
      <t xml:space="preserve">Reg 2017 </t>
    </r>
    <r>
      <rPr>
        <b/>
        <sz val="11"/>
        <rFont val="Arial"/>
        <family val="2"/>
      </rPr>
      <t>TABLE 4)</t>
    </r>
  </si>
  <si>
    <t>THERAPY Labor Related (.70500)</t>
  </si>
  <si>
    <t>THERAPY Non-Labor Related (.29500)</t>
  </si>
  <si>
    <t>state</t>
  </si>
  <si>
    <t>DC</t>
  </si>
  <si>
    <t>RI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</si>
  <si>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</si>
  <si>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</si>
  <si>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</si>
  <si>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</si>
  <si>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</si>
  <si>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</si>
  <si>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</si>
  <si>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</si>
  <si>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</si>
  <si>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</si>
  <si>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</si>
  <si>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</si>
  <si>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</si>
  <si>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</si>
  <si>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</si>
  <si>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</si>
  <si>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</si>
  <si>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</si>
  <si>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</si>
  <si>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</si>
  <si>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</si>
  <si>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</si>
  <si>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</si>
  <si>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</si>
  <si>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</si>
  <si>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</si>
  <si>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</si>
  <si>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</si>
  <si>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</si>
  <si>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</si>
  <si>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</si>
  <si>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</si>
  <si>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</si>
  <si>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</si>
  <si>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</si>
  <si>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</si>
  <si>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</si>
  <si>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</si>
  <si>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</si>
  <si>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</si>
  <si>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</si>
  <si>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</si>
  <si>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</si>
  <si>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</si>
  <si>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</si>
  <si>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</si>
  <si>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</si>
  <si>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</si>
  <si>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</si>
  <si>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</si>
  <si>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</si>
  <si>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</si>
  <si>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Final rule</t>
  </si>
  <si>
    <t>Correction Notice</t>
  </si>
  <si>
    <t>FY19 VBP Incentive Payment Multiplier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</si>
</sst>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.0000"/>
    <numFmt numFmtId="166" formatCode="0.00000"/>
    <numFmt numFmtId="167" formatCode="&quot;$&quot;#,##0.00"/>
    <numFmt numFmtId="168" formatCode="#,##0.0000"/>
    <numFmt numFmtId="169" formatCode="_(* #,##0.0000_);_(* \(#,##0.0000\);_(* &quot;-&quot;??_);_(@_)"/>
    <numFmt numFmtId="170" formatCode="0.0000000000"/>
  </numFmts>
  <fonts count="29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1"/>
      <color indexed="12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6"/>
      <color indexed="12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11"/>
      <color indexed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7">
    <xf numFmtId="0" fontId="0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28" fillId="0" borderId="0" applyFont="0" applyFill="0" applyBorder="0" applyAlignment="0" applyProtection="0"/>
  </cellStyleXfs>
  <cellXfs count="386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/>
    <xf numFmtId="2" fontId="2" fillId="0" borderId="0" xfId="0" applyNumberFormat="1" applyFont="1" applyFill="1"/>
    <xf numFmtId="0" fontId="0" fillId="0" borderId="0" xfId="0" applyFill="1" applyAlignment="1">
      <alignment horizontal="center"/>
    </xf>
    <xf numFmtId="44" fontId="0" fillId="0" borderId="0" xfId="0" applyNumberFormat="1"/>
    <xf numFmtId="10" fontId="1" fillId="0" borderId="0" xfId="64" applyNumberFormat="1"/>
    <xf numFmtId="2" fontId="0" fillId="0" borderId="0" xfId="0" applyNumberFormat="1"/>
    <xf numFmtId="0" fontId="0" fillId="0" borderId="0" xfId="0" applyBorder="1" applyAlignment="1">
      <alignment horizontal="left"/>
    </xf>
    <xf numFmtId="2" fontId="6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Continuous"/>
    </xf>
    <xf numFmtId="0" fontId="7" fillId="0" borderId="0" xfId="0" applyFont="1" applyAlignment="1">
      <alignment horizontal="left"/>
    </xf>
    <xf numFmtId="2" fontId="7" fillId="0" borderId="1" xfId="0" applyNumberFormat="1" applyFont="1" applyBorder="1" applyAlignment="1"/>
    <xf numFmtId="2" fontId="7" fillId="0" borderId="2" xfId="0" applyNumberFormat="1" applyFont="1" applyBorder="1" applyAlignment="1"/>
    <xf numFmtId="2" fontId="7" fillId="0" borderId="3" xfId="0" applyNumberFormat="1" applyFont="1" applyBorder="1" applyAlignment="1"/>
    <xf numFmtId="0" fontId="0" fillId="0" borderId="0" xfId="0" applyBorder="1"/>
    <xf numFmtId="165" fontId="0" fillId="0" borderId="0" xfId="0" applyNumberFormat="1" applyBorder="1"/>
    <xf numFmtId="4" fontId="9" fillId="0" borderId="1" xfId="0" applyNumberFormat="1" applyFont="1" applyBorder="1" applyAlignment="1">
      <alignment horizontal="centerContinuous"/>
    </xf>
    <xf numFmtId="4" fontId="10" fillId="0" borderId="2" xfId="0" applyNumberFormat="1" applyFont="1" applyBorder="1" applyAlignment="1">
      <alignment horizontal="centerContinuous"/>
    </xf>
    <xf numFmtId="4" fontId="10" fillId="0" borderId="3" xfId="0" applyNumberFormat="1" applyFont="1" applyBorder="1" applyAlignment="1">
      <alignment horizontal="centerContinuous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/>
    <xf numFmtId="165" fontId="0" fillId="0" borderId="2" xfId="0" applyNumberFormat="1" applyBorder="1"/>
    <xf numFmtId="0" fontId="0" fillId="0" borderId="2" xfId="0" applyBorder="1"/>
    <xf numFmtId="0" fontId="0" fillId="0" borderId="3" xfId="0" applyBorder="1"/>
    <xf numFmtId="2" fontId="3" fillId="0" borderId="6" xfId="0" applyNumberFormat="1" applyFont="1" applyBorder="1" applyAlignment="1">
      <alignment vertical="center"/>
    </xf>
    <xf numFmtId="2" fontId="3" fillId="0" borderId="7" xfId="0" applyNumberFormat="1" applyFont="1" applyBorder="1" applyAlignment="1">
      <alignment vertical="center"/>
    </xf>
    <xf numFmtId="2" fontId="3" fillId="2" borderId="6" xfId="0" applyNumberFormat="1" applyFont="1" applyFill="1" applyBorder="1" applyAlignment="1">
      <alignment vertical="center"/>
    </xf>
    <xf numFmtId="2" fontId="3" fillId="2" borderId="7" xfId="0" applyNumberFormat="1" applyFont="1" applyFill="1" applyBorder="1" applyAlignment="1">
      <alignment vertical="center"/>
    </xf>
    <xf numFmtId="2" fontId="12" fillId="0" borderId="0" xfId="0" applyNumberFormat="1" applyFont="1"/>
    <xf numFmtId="0" fontId="12" fillId="0" borderId="0" xfId="0" applyFont="1"/>
    <xf numFmtId="2" fontId="4" fillId="0" borderId="8" xfId="0" applyNumberFormat="1" applyFont="1" applyBorder="1" applyAlignment="1">
      <alignment horizontal="center" wrapText="1"/>
    </xf>
    <xf numFmtId="2" fontId="2" fillId="0" borderId="0" xfId="0" applyNumberFormat="1" applyFont="1" applyBorder="1" applyAlignment="1">
      <alignment horizontal="center" wrapText="1"/>
    </xf>
    <xf numFmtId="0" fontId="13" fillId="0" borderId="0" xfId="0" applyFont="1" applyFill="1" applyAlignment="1">
      <alignment horizontal="center"/>
    </xf>
    <xf numFmtId="0" fontId="13" fillId="0" borderId="8" xfId="0" applyFont="1" applyFill="1" applyBorder="1" applyAlignment="1">
      <alignment horizontal="center"/>
    </xf>
    <xf numFmtId="2" fontId="5" fillId="0" borderId="0" xfId="0" applyNumberFormat="1" applyFont="1"/>
    <xf numFmtId="2" fontId="3" fillId="0" borderId="6" xfId="0" applyNumberFormat="1" applyFont="1" applyBorder="1" applyAlignment="1">
      <alignment vertical="center" wrapText="1"/>
    </xf>
    <xf numFmtId="2" fontId="11" fillId="0" borderId="6" xfId="0" applyNumberFormat="1" applyFont="1" applyBorder="1" applyAlignment="1">
      <alignment vertical="center" wrapText="1"/>
    </xf>
    <xf numFmtId="2" fontId="0" fillId="0" borderId="9" xfId="0" quotePrefix="1" applyNumberFormat="1" applyBorder="1" applyAlignment="1">
      <alignment horizontal="centerContinuous"/>
    </xf>
    <xf numFmtId="2" fontId="0" fillId="0" borderId="10" xfId="0" quotePrefix="1" applyNumberFormat="1" applyBorder="1" applyAlignment="1">
      <alignment horizontal="centerContinuous"/>
    </xf>
    <xf numFmtId="2" fontId="4" fillId="0" borderId="11" xfId="0" applyNumberFormat="1" applyFont="1" applyBorder="1" applyAlignment="1">
      <alignment horizontal="center" wrapText="1"/>
    </xf>
    <xf numFmtId="2" fontId="3" fillId="0" borderId="12" xfId="0" applyNumberFormat="1" applyFont="1" applyBorder="1" applyAlignment="1">
      <alignment vertical="center" wrapText="1"/>
    </xf>
    <xf numFmtId="2" fontId="3" fillId="0" borderId="7" xfId="0" applyNumberFormat="1" applyFont="1" applyBorder="1" applyAlignment="1">
      <alignment vertical="center" wrapText="1"/>
    </xf>
    <xf numFmtId="2" fontId="3" fillId="0" borderId="13" xfId="0" applyNumberFormat="1" applyFont="1" applyBorder="1" applyAlignment="1">
      <alignment vertical="center" wrapText="1"/>
    </xf>
    <xf numFmtId="0" fontId="3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4" xfId="0" quotePrefix="1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167" fontId="3" fillId="0" borderId="12" xfId="0" applyNumberFormat="1" applyFont="1" applyBorder="1" applyAlignment="1">
      <alignment vertical="center" wrapText="1"/>
    </xf>
    <xf numFmtId="2" fontId="11" fillId="0" borderId="7" xfId="0" applyNumberFormat="1" applyFont="1" applyBorder="1" applyAlignment="1">
      <alignment vertical="center" wrapText="1"/>
    </xf>
    <xf numFmtId="164" fontId="15" fillId="0" borderId="0" xfId="0" applyNumberFormat="1" applyFont="1" applyBorder="1" applyAlignment="1">
      <alignment horizontal="centerContinuous"/>
    </xf>
    <xf numFmtId="164" fontId="15" fillId="0" borderId="0" xfId="0" applyNumberFormat="1" applyFont="1" applyBorder="1" applyAlignment="1">
      <alignment horizontal="center"/>
    </xf>
    <xf numFmtId="164" fontId="15" fillId="0" borderId="0" xfId="0" applyNumberFormat="1" applyFont="1" applyBorder="1" applyAlignment="1">
      <alignment horizontal="center" wrapText="1"/>
    </xf>
    <xf numFmtId="164" fontId="16" fillId="0" borderId="0" xfId="0" applyNumberFormat="1" applyFont="1" applyBorder="1" applyAlignment="1">
      <alignment wrapText="1"/>
    </xf>
    <xf numFmtId="164" fontId="15" fillId="0" borderId="0" xfId="0" applyNumberFormat="1" applyFont="1"/>
    <xf numFmtId="0" fontId="15" fillId="0" borderId="0" xfId="0" applyFont="1"/>
    <xf numFmtId="10" fontId="16" fillId="0" borderId="6" xfId="64" applyNumberFormat="1" applyFont="1" applyBorder="1" applyAlignment="1">
      <alignment horizontal="center" vertical="center" wrapText="1"/>
    </xf>
    <xf numFmtId="164" fontId="16" fillId="0" borderId="6" xfId="0" applyNumberFormat="1" applyFont="1" applyBorder="1" applyAlignment="1">
      <alignment horizontal="center" wrapText="1"/>
    </xf>
    <xf numFmtId="167" fontId="3" fillId="0" borderId="13" xfId="0" applyNumberFormat="1" applyFont="1" applyBorder="1" applyAlignment="1">
      <alignment vertical="center" wrapText="1"/>
    </xf>
    <xf numFmtId="2" fontId="11" fillId="0" borderId="6" xfId="0" applyNumberFormat="1" applyFont="1" applyFill="1" applyBorder="1" applyAlignment="1">
      <alignment vertical="center" wrapText="1"/>
    </xf>
    <xf numFmtId="2" fontId="11" fillId="0" borderId="7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wrapText="1"/>
    </xf>
    <xf numFmtId="44" fontId="4" fillId="0" borderId="0" xfId="1" applyFont="1" applyFill="1"/>
    <xf numFmtId="0" fontId="13" fillId="0" borderId="8" xfId="0" applyFont="1" applyFill="1" applyBorder="1" applyAlignment="1">
      <alignment horizontal="center" wrapText="1"/>
    </xf>
    <xf numFmtId="0" fontId="17" fillId="0" borderId="8" xfId="0" applyFont="1" applyFill="1" applyBorder="1" applyAlignment="1">
      <alignment horizontal="center" wrapText="1"/>
    </xf>
    <xf numFmtId="44" fontId="7" fillId="0" borderId="0" xfId="1" applyFont="1" applyFill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3" fillId="0" borderId="2" xfId="0" applyFont="1" applyBorder="1"/>
    <xf numFmtId="0" fontId="3" fillId="0" borderId="3" xfId="0" applyFont="1" applyFill="1" applyBorder="1"/>
    <xf numFmtId="0" fontId="3" fillId="0" borderId="3" xfId="0" applyFont="1" applyBorder="1"/>
    <xf numFmtId="0" fontId="13" fillId="0" borderId="18" xfId="0" applyFont="1" applyFill="1" applyBorder="1" applyAlignment="1">
      <alignment horizontal="center"/>
    </xf>
    <xf numFmtId="0" fontId="3" fillId="3" borderId="2" xfId="0" applyFont="1" applyFill="1" applyBorder="1"/>
    <xf numFmtId="0" fontId="2" fillId="3" borderId="3" xfId="0" applyFont="1" applyFill="1" applyBorder="1"/>
    <xf numFmtId="0" fontId="4" fillId="0" borderId="8" xfId="0" applyFont="1" applyBorder="1"/>
    <xf numFmtId="1" fontId="2" fillId="3" borderId="8" xfId="0" applyNumberFormat="1" applyFont="1" applyFill="1" applyBorder="1" applyAlignment="1">
      <alignment horizontal="left"/>
    </xf>
    <xf numFmtId="0" fontId="18" fillId="0" borderId="8" xfId="0" applyFont="1" applyBorder="1"/>
    <xf numFmtId="1" fontId="2" fillId="3" borderId="1" xfId="0" applyNumberFormat="1" applyFont="1" applyFill="1" applyBorder="1" applyAlignment="1">
      <alignment horizontal="left"/>
    </xf>
    <xf numFmtId="0" fontId="3" fillId="3" borderId="3" xfId="0" applyFont="1" applyFill="1" applyBorder="1"/>
    <xf numFmtId="0" fontId="13" fillId="0" borderId="8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left"/>
    </xf>
    <xf numFmtId="165" fontId="2" fillId="3" borderId="8" xfId="0" applyNumberFormat="1" applyFont="1" applyFill="1" applyBorder="1" applyAlignment="1">
      <alignment horizontal="left"/>
    </xf>
    <xf numFmtId="0" fontId="2" fillId="3" borderId="1" xfId="0" applyFont="1" applyFill="1" applyBorder="1"/>
    <xf numFmtId="0" fontId="2" fillId="3" borderId="8" xfId="0" applyFont="1" applyFill="1" applyBorder="1"/>
    <xf numFmtId="0" fontId="4" fillId="3" borderId="8" xfId="0" applyFont="1" applyFill="1" applyBorder="1"/>
    <xf numFmtId="165" fontId="7" fillId="0" borderId="19" xfId="0" quotePrefix="1" applyNumberFormat="1" applyFont="1" applyBorder="1" applyAlignment="1">
      <alignment horizontal="center" wrapText="1"/>
    </xf>
    <xf numFmtId="165" fontId="7" fillId="0" borderId="0" xfId="0" applyNumberFormat="1" applyFont="1"/>
    <xf numFmtId="166" fontId="0" fillId="0" borderId="0" xfId="0" applyNumberFormat="1"/>
    <xf numFmtId="2" fontId="18" fillId="0" borderId="0" xfId="0" applyNumberFormat="1" applyFont="1" applyBorder="1" applyAlignment="1">
      <alignment horizontal="left"/>
    </xf>
    <xf numFmtId="0" fontId="19" fillId="0" borderId="8" xfId="0" applyFont="1" applyBorder="1"/>
    <xf numFmtId="2" fontId="8" fillId="4" borderId="8" xfId="0" applyNumberFormat="1" applyFont="1" applyFill="1" applyBorder="1" applyAlignment="1">
      <alignment horizontal="center"/>
    </xf>
    <xf numFmtId="2" fontId="7" fillId="4" borderId="8" xfId="0" applyNumberFormat="1" applyFont="1" applyFill="1" applyBorder="1" applyAlignment="1">
      <alignment horizontal="center"/>
    </xf>
    <xf numFmtId="166" fontId="0" fillId="4" borderId="8" xfId="0" applyNumberFormat="1" applyFill="1" applyBorder="1" applyAlignment="1">
      <alignment horizontal="left"/>
    </xf>
    <xf numFmtId="0" fontId="3" fillId="0" borderId="14" xfId="0" applyFont="1" applyFill="1" applyBorder="1" applyAlignment="1">
      <alignment horizontal="center" wrapText="1"/>
    </xf>
    <xf numFmtId="10" fontId="0" fillId="0" borderId="0" xfId="0" applyNumberFormat="1"/>
    <xf numFmtId="10" fontId="4" fillId="0" borderId="8" xfId="0" applyNumberFormat="1" applyFont="1" applyBorder="1" applyAlignment="1">
      <alignment horizontal="center" wrapText="1"/>
    </xf>
    <xf numFmtId="10" fontId="1" fillId="5" borderId="0" xfId="64" applyNumberFormat="1" applyFill="1"/>
    <xf numFmtId="10" fontId="0" fillId="5" borderId="0" xfId="0" applyNumberFormat="1" applyFill="1"/>
    <xf numFmtId="2" fontId="4" fillId="0" borderId="11" xfId="0" applyNumberFormat="1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2" fontId="25" fillId="0" borderId="22" xfId="0" applyNumberFormat="1" applyFont="1" applyBorder="1" applyAlignment="1">
      <alignment horizontal="center" vertical="center"/>
    </xf>
    <xf numFmtId="2" fontId="25" fillId="0" borderId="11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wrapText="1"/>
    </xf>
    <xf numFmtId="2" fontId="25" fillId="0" borderId="6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5" fillId="0" borderId="6" xfId="0" applyNumberFormat="1" applyFont="1" applyFill="1" applyBorder="1" applyAlignment="1">
      <alignment wrapText="1"/>
    </xf>
    <xf numFmtId="2" fontId="5" fillId="0" borderId="6" xfId="0" applyNumberFormat="1" applyFont="1" applyFill="1" applyBorder="1" applyAlignment="1">
      <alignment vertical="center"/>
    </xf>
    <xf numFmtId="2" fontId="3" fillId="0" borderId="6" xfId="0" applyNumberFormat="1" applyFont="1" applyFill="1" applyBorder="1" applyAlignment="1">
      <alignment vertical="center"/>
    </xf>
    <xf numFmtId="2" fontId="5" fillId="0" borderId="6" xfId="0" applyNumberFormat="1" applyFont="1" applyBorder="1"/>
    <xf numFmtId="0" fontId="0" fillId="0" borderId="6" xfId="0" applyBorder="1"/>
    <xf numFmtId="0" fontId="4" fillId="0" borderId="0" xfId="0" applyFont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165" fontId="0" fillId="0" borderId="0" xfId="0" applyNumberFormat="1" applyFill="1" applyAlignment="1">
      <alignment horizontal="center" wrapText="1"/>
    </xf>
    <xf numFmtId="10" fontId="0" fillId="0" borderId="0" xfId="0" applyNumberFormat="1" applyAlignment="1">
      <alignment horizontal="center" wrapText="1"/>
    </xf>
    <xf numFmtId="2" fontId="4" fillId="0" borderId="23" xfId="0" applyNumberFormat="1" applyFont="1" applyBorder="1" applyAlignment="1">
      <alignment horizontal="center" vertical="center" wrapText="1"/>
    </xf>
    <xf numFmtId="2" fontId="5" fillId="0" borderId="24" xfId="0" applyNumberFormat="1" applyFont="1" applyFill="1" applyBorder="1" applyAlignment="1">
      <alignment vertical="center" wrapText="1"/>
    </xf>
    <xf numFmtId="2" fontId="3" fillId="0" borderId="24" xfId="0" applyNumberFormat="1" applyFont="1" applyFill="1" applyBorder="1" applyAlignment="1">
      <alignment vertical="center" wrapText="1"/>
    </xf>
    <xf numFmtId="2" fontId="3" fillId="0" borderId="24" xfId="0" applyNumberFormat="1" applyFont="1" applyBorder="1" applyAlignment="1">
      <alignment vertical="center" wrapText="1"/>
    </xf>
    <xf numFmtId="2" fontId="3" fillId="2" borderId="24" xfId="0" applyNumberFormat="1" applyFont="1" applyFill="1" applyBorder="1" applyAlignment="1">
      <alignment vertical="center"/>
    </xf>
    <xf numFmtId="2" fontId="3" fillId="0" borderId="25" xfId="0" applyNumberFormat="1" applyFont="1" applyBorder="1" applyAlignment="1">
      <alignment vertical="center" wrapText="1"/>
    </xf>
    <xf numFmtId="10" fontId="16" fillId="0" borderId="24" xfId="64" applyNumberFormat="1" applyFont="1" applyBorder="1" applyAlignment="1">
      <alignment horizontal="center" vertical="center" wrapText="1"/>
    </xf>
    <xf numFmtId="2" fontId="11" fillId="0" borderId="24" xfId="0" applyNumberFormat="1" applyFont="1" applyBorder="1" applyAlignment="1">
      <alignment vertical="center" wrapText="1"/>
    </xf>
    <xf numFmtId="2" fontId="11" fillId="0" borderId="24" xfId="0" applyNumberFormat="1" applyFont="1" applyFill="1" applyBorder="1" applyAlignment="1">
      <alignment vertical="center" wrapText="1"/>
    </xf>
    <xf numFmtId="2" fontId="3" fillId="0" borderId="24" xfId="0" applyNumberFormat="1" applyFont="1" applyBorder="1" applyAlignment="1">
      <alignment vertical="center"/>
    </xf>
    <xf numFmtId="167" fontId="3" fillId="0" borderId="25" xfId="0" applyNumberFormat="1" applyFont="1" applyBorder="1" applyAlignment="1">
      <alignment vertical="center" wrapText="1"/>
    </xf>
    <xf numFmtId="2" fontId="4" fillId="0" borderId="21" xfId="0" applyNumberFormat="1" applyFont="1" applyBorder="1" applyAlignment="1">
      <alignment horizontal="center" wrapText="1"/>
    </xf>
    <xf numFmtId="2" fontId="5" fillId="0" borderId="7" xfId="0" applyNumberFormat="1" applyFont="1" applyFill="1" applyBorder="1" applyAlignment="1">
      <alignment wrapText="1"/>
    </xf>
    <xf numFmtId="0" fontId="0" fillId="0" borderId="4" xfId="0" applyBorder="1"/>
    <xf numFmtId="10" fontId="16" fillId="0" borderId="7" xfId="64" applyNumberFormat="1" applyFont="1" applyBorder="1" applyAlignment="1">
      <alignment horizontal="center" vertical="center" wrapText="1"/>
    </xf>
    <xf numFmtId="2" fontId="4" fillId="0" borderId="23" xfId="0" applyNumberFormat="1" applyFont="1" applyBorder="1" applyAlignment="1">
      <alignment horizontal="center" vertical="center"/>
    </xf>
    <xf numFmtId="2" fontId="25" fillId="0" borderId="26" xfId="0" applyNumberFormat="1" applyFont="1" applyBorder="1" applyAlignment="1">
      <alignment horizontal="center" vertical="center"/>
    </xf>
    <xf numFmtId="2" fontId="5" fillId="0" borderId="24" xfId="0" applyNumberFormat="1" applyFont="1" applyFill="1" applyBorder="1" applyAlignment="1">
      <alignment vertical="center"/>
    </xf>
    <xf numFmtId="2" fontId="3" fillId="0" borderId="24" xfId="0" applyNumberFormat="1" applyFont="1" applyFill="1" applyBorder="1" applyAlignment="1">
      <alignment vertical="center"/>
    </xf>
    <xf numFmtId="2" fontId="5" fillId="0" borderId="7" xfId="0" applyNumberFormat="1" applyFont="1" applyFill="1" applyBorder="1" applyAlignment="1">
      <alignment vertical="center"/>
    </xf>
    <xf numFmtId="2" fontId="3" fillId="0" borderId="7" xfId="0" applyNumberFormat="1" applyFont="1" applyFill="1" applyBorder="1" applyAlignment="1">
      <alignment vertical="center"/>
    </xf>
    <xf numFmtId="2" fontId="25" fillId="0" borderId="27" xfId="0" applyNumberFormat="1" applyFont="1" applyBorder="1" applyAlignment="1">
      <alignment horizontal="center" vertical="center"/>
    </xf>
    <xf numFmtId="2" fontId="5" fillId="0" borderId="24" xfId="0" applyNumberFormat="1" applyFont="1" applyBorder="1"/>
    <xf numFmtId="0" fontId="0" fillId="0" borderId="24" xfId="0" applyBorder="1"/>
    <xf numFmtId="2" fontId="5" fillId="0" borderId="7" xfId="0" applyNumberFormat="1" applyFont="1" applyBorder="1"/>
    <xf numFmtId="0" fontId="0" fillId="0" borderId="7" xfId="0" applyBorder="1"/>
    <xf numFmtId="2" fontId="25" fillId="0" borderId="23" xfId="0" applyNumberFormat="1" applyFont="1" applyBorder="1" applyAlignment="1">
      <alignment horizontal="center" vertical="center"/>
    </xf>
    <xf numFmtId="2" fontId="25" fillId="0" borderId="2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2" fontId="4" fillId="0" borderId="24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wrapText="1"/>
    </xf>
    <xf numFmtId="44" fontId="4" fillId="0" borderId="4" xfId="1" applyFont="1" applyFill="1" applyBorder="1"/>
    <xf numFmtId="0" fontId="0" fillId="0" borderId="4" xfId="0" applyFill="1" applyBorder="1"/>
    <xf numFmtId="44" fontId="7" fillId="0" borderId="4" xfId="1" applyFont="1" applyFill="1" applyBorder="1"/>
    <xf numFmtId="44" fontId="0" fillId="0" borderId="4" xfId="0" applyNumberFormat="1" applyBorder="1"/>
    <xf numFmtId="10" fontId="1" fillId="0" borderId="4" xfId="64" applyNumberFormat="1" applyBorder="1"/>
    <xf numFmtId="10" fontId="0" fillId="5" borderId="4" xfId="0" applyNumberFormat="1" applyFill="1" applyBorder="1"/>
    <xf numFmtId="2" fontId="25" fillId="0" borderId="24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10" fontId="0" fillId="0" borderId="4" xfId="0" applyNumberFormat="1" applyBorder="1"/>
    <xf numFmtId="0" fontId="5" fillId="0" borderId="4" xfId="0" applyFont="1" applyBorder="1" applyAlignment="1">
      <alignment horizontal="center"/>
    </xf>
    <xf numFmtId="2" fontId="25" fillId="0" borderId="7" xfId="0" applyNumberFormat="1" applyFont="1" applyBorder="1" applyAlignment="1">
      <alignment horizontal="center" vertical="center"/>
    </xf>
    <xf numFmtId="0" fontId="5" fillId="0" borderId="4" xfId="0" applyFont="1" applyBorder="1"/>
    <xf numFmtId="0" fontId="5" fillId="0" borderId="4" xfId="0" applyFont="1" applyFill="1" applyBorder="1"/>
    <xf numFmtId="10" fontId="5" fillId="5" borderId="4" xfId="0" applyNumberFormat="1" applyFont="1" applyFill="1" applyBorder="1"/>
    <xf numFmtId="2" fontId="4" fillId="0" borderId="24" xfId="0" applyNumberFormat="1" applyFont="1" applyBorder="1" applyAlignment="1">
      <alignment horizontal="center" vertical="center"/>
    </xf>
    <xf numFmtId="44" fontId="7" fillId="0" borderId="0" xfId="1" applyFont="1" applyFill="1" applyBorder="1"/>
    <xf numFmtId="0" fontId="25" fillId="0" borderId="0" xfId="0" applyFont="1"/>
    <xf numFmtId="37" fontId="0" fillId="0" borderId="0" xfId="0" applyNumberFormat="1" applyFill="1"/>
    <xf numFmtId="37" fontId="21" fillId="0" borderId="0" xfId="0" applyNumberFormat="1" applyFont="1" applyFill="1" applyAlignment="1">
      <alignment horizontal="left"/>
    </xf>
    <xf numFmtId="37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2" fontId="4" fillId="0" borderId="0" xfId="0" applyNumberFormat="1" applyFont="1" applyFill="1" applyBorder="1" applyAlignment="1">
      <alignment horizontal="center" vertical="center"/>
    </xf>
    <xf numFmtId="37" fontId="4" fillId="6" borderId="8" xfId="0" applyNumberFormat="1" applyFont="1" applyFill="1" applyBorder="1" applyAlignment="1">
      <alignment horizontal="center" wrapText="1"/>
    </xf>
    <xf numFmtId="2" fontId="4" fillId="0" borderId="28" xfId="0" applyNumberFormat="1" applyFont="1" applyBorder="1" applyAlignment="1">
      <alignment horizontal="center" wrapText="1"/>
    </xf>
    <xf numFmtId="2" fontId="0" fillId="0" borderId="29" xfId="0" applyNumberFormat="1" applyBorder="1" applyAlignment="1">
      <alignment horizontal="center" wrapText="1"/>
    </xf>
    <xf numFmtId="2" fontId="14" fillId="0" borderId="29" xfId="0" applyNumberFormat="1" applyFont="1" applyBorder="1" applyAlignment="1">
      <alignment horizontal="center" wrapText="1"/>
    </xf>
    <xf numFmtId="2" fontId="0" fillId="0" borderId="30" xfId="0" applyNumberFormat="1" applyBorder="1" applyAlignment="1">
      <alignment horizontal="center" wrapText="1"/>
    </xf>
    <xf numFmtId="2" fontId="4" fillId="0" borderId="23" xfId="0" applyNumberFormat="1" applyFont="1" applyBorder="1" applyAlignment="1">
      <alignment horizontal="center" wrapText="1"/>
    </xf>
    <xf numFmtId="2" fontId="5" fillId="0" borderId="24" xfId="0" applyNumberFormat="1" applyFont="1" applyFill="1" applyBorder="1" applyAlignment="1">
      <alignment wrapText="1"/>
    </xf>
    <xf numFmtId="0" fontId="22" fillId="0" borderId="0" xfId="0" applyFont="1"/>
    <xf numFmtId="10" fontId="22" fillId="0" borderId="0" xfId="0" applyNumberFormat="1" applyFont="1"/>
    <xf numFmtId="37" fontId="22" fillId="0" borderId="0" xfId="0" applyNumberFormat="1" applyFont="1" applyFill="1"/>
    <xf numFmtId="37" fontId="22" fillId="0" borderId="0" xfId="0" applyNumberFormat="1" applyFont="1" applyAlignment="1">
      <alignment horizontal="center"/>
    </xf>
    <xf numFmtId="10" fontId="22" fillId="0" borderId="0" xfId="0" applyNumberFormat="1" applyFont="1" applyAlignment="1">
      <alignment horizontal="center"/>
    </xf>
    <xf numFmtId="0" fontId="2" fillId="0" borderId="1" xfId="0" applyFont="1" applyFill="1" applyBorder="1"/>
    <xf numFmtId="0" fontId="3" fillId="0" borderId="2" xfId="0" applyFont="1" applyFill="1" applyBorder="1"/>
    <xf numFmtId="0" fontId="2" fillId="0" borderId="3" xfId="0" applyFont="1" applyFill="1" applyBorder="1"/>
    <xf numFmtId="165" fontId="2" fillId="0" borderId="8" xfId="0" applyNumberFormat="1" applyFont="1" applyFill="1" applyBorder="1" applyAlignment="1">
      <alignment horizontal="left"/>
    </xf>
    <xf numFmtId="0" fontId="4" fillId="0" borderId="8" xfId="0" applyFont="1" applyFill="1" applyBorder="1"/>
    <xf numFmtId="1" fontId="2" fillId="0" borderId="8" xfId="0" applyNumberFormat="1" applyFont="1" applyFill="1" applyBorder="1" applyAlignment="1">
      <alignment horizontal="left"/>
    </xf>
    <xf numFmtId="49" fontId="2" fillId="0" borderId="8" xfId="0" applyNumberFormat="1" applyFont="1" applyFill="1" applyBorder="1" applyAlignment="1">
      <alignment horizontal="center"/>
    </xf>
    <xf numFmtId="0" fontId="0" fillId="0" borderId="31" xfId="0" applyBorder="1"/>
    <xf numFmtId="0" fontId="0" fillId="0" borderId="8" xfId="0" applyBorder="1"/>
    <xf numFmtId="0" fontId="5" fillId="0" borderId="32" xfId="0" applyFont="1" applyBorder="1"/>
    <xf numFmtId="0" fontId="0" fillId="0" borderId="8" xfId="0" applyFill="1" applyBorder="1"/>
    <xf numFmtId="0" fontId="4" fillId="0" borderId="33" xfId="0" applyFont="1" applyBorder="1"/>
    <xf numFmtId="0" fontId="0" fillId="0" borderId="5" xfId="0" applyBorder="1"/>
    <xf numFmtId="0" fontId="3" fillId="0" borderId="5" xfId="0" applyFont="1" applyBorder="1"/>
    <xf numFmtId="0" fontId="2" fillId="3" borderId="18" xfId="0" applyFont="1" applyFill="1" applyBorder="1"/>
    <xf numFmtId="37" fontId="4" fillId="0" borderId="8" xfId="0" applyNumberFormat="1" applyFont="1" applyBorder="1" applyAlignment="1">
      <alignment horizontal="center" wrapText="1"/>
    </xf>
    <xf numFmtId="0" fontId="5" fillId="0" borderId="1" xfId="0" applyFont="1" applyBorder="1"/>
    <xf numFmtId="0" fontId="0" fillId="6" borderId="31" xfId="0" applyFill="1" applyBorder="1"/>
    <xf numFmtId="0" fontId="0" fillId="6" borderId="8" xfId="0" applyFill="1" applyBorder="1"/>
    <xf numFmtId="165" fontId="0" fillId="6" borderId="8" xfId="0" applyNumberFormat="1" applyFill="1" applyBorder="1"/>
    <xf numFmtId="0" fontId="5" fillId="0" borderId="0" xfId="4" applyAlignment="1">
      <alignment horizontal="center"/>
    </xf>
    <xf numFmtId="0" fontId="4" fillId="0" borderId="1" xfId="4" applyFont="1" applyBorder="1"/>
    <xf numFmtId="0" fontId="2" fillId="3" borderId="1" xfId="4" applyFont="1" applyFill="1" applyBorder="1"/>
    <xf numFmtId="0" fontId="3" fillId="3" borderId="2" xfId="4" applyFont="1" applyFill="1" applyBorder="1"/>
    <xf numFmtId="0" fontId="2" fillId="3" borderId="3" xfId="4" applyFont="1" applyFill="1" applyBorder="1"/>
    <xf numFmtId="0" fontId="5" fillId="0" borderId="0" xfId="4"/>
    <xf numFmtId="0" fontId="15" fillId="0" borderId="0" xfId="4" applyFont="1"/>
    <xf numFmtId="0" fontId="3" fillId="0" borderId="2" xfId="4" applyFont="1" applyBorder="1"/>
    <xf numFmtId="0" fontId="3" fillId="0" borderId="3" xfId="4" applyFont="1" applyFill="1" applyBorder="1"/>
    <xf numFmtId="0" fontId="3" fillId="0" borderId="0" xfId="4" applyFont="1" applyFill="1"/>
    <xf numFmtId="0" fontId="3" fillId="0" borderId="5" xfId="4" applyFont="1" applyBorder="1"/>
    <xf numFmtId="0" fontId="5" fillId="0" borderId="3" xfId="4" applyBorder="1"/>
    <xf numFmtId="0" fontId="4" fillId="3" borderId="8" xfId="4" applyFont="1" applyFill="1" applyBorder="1"/>
    <xf numFmtId="0" fontId="3" fillId="0" borderId="3" xfId="4" applyFont="1" applyBorder="1"/>
    <xf numFmtId="0" fontId="4" fillId="0" borderId="0" xfId="4" applyFont="1"/>
    <xf numFmtId="0" fontId="3" fillId="0" borderId="0" xfId="4" applyFont="1"/>
    <xf numFmtId="2" fontId="2" fillId="0" borderId="0" xfId="4" applyNumberFormat="1" applyFont="1" applyFill="1"/>
    <xf numFmtId="0" fontId="13" fillId="0" borderId="18" xfId="4" applyFont="1" applyFill="1" applyBorder="1" applyAlignment="1">
      <alignment horizontal="center"/>
    </xf>
    <xf numFmtId="0" fontId="13" fillId="0" borderId="0" xfId="4" applyFont="1" applyFill="1" applyAlignment="1">
      <alignment horizontal="center"/>
    </xf>
    <xf numFmtId="0" fontId="13" fillId="0" borderId="3" xfId="4" applyFont="1" applyFill="1" applyBorder="1" applyAlignment="1">
      <alignment horizontal="center"/>
    </xf>
    <xf numFmtId="0" fontId="4" fillId="0" borderId="8" xfId="4" applyFont="1" applyBorder="1"/>
    <xf numFmtId="1" fontId="2" fillId="3" borderId="8" xfId="4" applyNumberFormat="1" applyFont="1" applyFill="1" applyBorder="1" applyAlignment="1">
      <alignment horizontal="left"/>
    </xf>
    <xf numFmtId="2" fontId="5" fillId="0" borderId="0" xfId="4" applyNumberFormat="1"/>
    <xf numFmtId="164" fontId="15" fillId="0" borderId="0" xfId="4" applyNumberFormat="1" applyFont="1" applyBorder="1" applyAlignment="1">
      <alignment horizontal="centerContinuous"/>
    </xf>
    <xf numFmtId="0" fontId="18" fillId="0" borderId="8" xfId="4" applyFont="1" applyBorder="1"/>
    <xf numFmtId="1" fontId="2" fillId="3" borderId="1" xfId="4" applyNumberFormat="1" applyFont="1" applyFill="1" applyBorder="1" applyAlignment="1">
      <alignment horizontal="left"/>
    </xf>
    <xf numFmtId="0" fontId="3" fillId="3" borderId="3" xfId="4" applyFont="1" applyFill="1" applyBorder="1"/>
    <xf numFmtId="0" fontId="19" fillId="0" borderId="8" xfId="4" applyFont="1" applyBorder="1"/>
    <xf numFmtId="165" fontId="2" fillId="3" borderId="8" xfId="4" applyNumberFormat="1" applyFont="1" applyFill="1" applyBorder="1" applyAlignment="1">
      <alignment horizontal="left"/>
    </xf>
    <xf numFmtId="165" fontId="2" fillId="3" borderId="1" xfId="4" applyNumberFormat="1" applyFont="1" applyFill="1" applyBorder="1" applyAlignment="1">
      <alignment horizontal="left"/>
    </xf>
    <xf numFmtId="166" fontId="5" fillId="0" borderId="0" xfId="4" applyNumberFormat="1"/>
    <xf numFmtId="2" fontId="18" fillId="0" borderId="0" xfId="4" applyNumberFormat="1" applyFont="1" applyBorder="1" applyAlignment="1">
      <alignment horizontal="left"/>
    </xf>
    <xf numFmtId="2" fontId="6" fillId="0" borderId="0" xfId="4" applyNumberFormat="1" applyFont="1" applyBorder="1" applyAlignment="1">
      <alignment horizontal="center"/>
    </xf>
    <xf numFmtId="164" fontId="15" fillId="0" borderId="0" xfId="4" applyNumberFormat="1" applyFont="1" applyBorder="1" applyAlignment="1">
      <alignment horizontal="center"/>
    </xf>
    <xf numFmtId="2" fontId="5" fillId="0" borderId="0" xfId="4" applyNumberFormat="1" applyBorder="1" applyAlignment="1">
      <alignment horizontal="centerContinuous"/>
    </xf>
    <xf numFmtId="0" fontId="7" fillId="0" borderId="0" xfId="4" applyFont="1" applyAlignment="1">
      <alignment horizontal="left"/>
    </xf>
    <xf numFmtId="164" fontId="15" fillId="0" borderId="0" xfId="4" applyNumberFormat="1" applyFont="1" applyBorder="1" applyAlignment="1">
      <alignment horizontal="center" wrapText="1"/>
    </xf>
    <xf numFmtId="0" fontId="5" fillId="0" borderId="1" xfId="4" applyFont="1" applyBorder="1"/>
    <xf numFmtId="0" fontId="5" fillId="0" borderId="2" xfId="4" applyBorder="1"/>
    <xf numFmtId="2" fontId="7" fillId="0" borderId="1" xfId="4" applyNumberFormat="1" applyFont="1" applyBorder="1" applyAlignment="1"/>
    <xf numFmtId="2" fontId="7" fillId="0" borderId="2" xfId="4" applyNumberFormat="1" applyFont="1" applyBorder="1" applyAlignment="1"/>
    <xf numFmtId="2" fontId="7" fillId="0" borderId="3" xfId="4" applyNumberFormat="1" applyFont="1" applyBorder="1" applyAlignment="1"/>
    <xf numFmtId="164" fontId="16" fillId="0" borderId="0" xfId="4" applyNumberFormat="1" applyFont="1" applyBorder="1" applyAlignment="1">
      <alignment wrapText="1"/>
    </xf>
    <xf numFmtId="0" fontId="5" fillId="0" borderId="0" xfId="4" applyBorder="1"/>
    <xf numFmtId="165" fontId="5" fillId="0" borderId="0" xfId="4" applyNumberFormat="1" applyBorder="1"/>
    <xf numFmtId="0" fontId="5" fillId="0" borderId="1" xfId="4" applyBorder="1"/>
    <xf numFmtId="0" fontId="5" fillId="0" borderId="4" xfId="4" applyBorder="1" applyAlignment="1">
      <alignment horizontal="center"/>
    </xf>
    <xf numFmtId="0" fontId="5" fillId="0" borderId="5" xfId="4" applyBorder="1" applyAlignment="1">
      <alignment horizontal="center"/>
    </xf>
    <xf numFmtId="165" fontId="5" fillId="0" borderId="2" xfId="4" applyNumberFormat="1" applyBorder="1"/>
    <xf numFmtId="2" fontId="4" fillId="0" borderId="34" xfId="4" applyNumberFormat="1" applyFont="1" applyBorder="1" applyAlignment="1">
      <alignment horizontal="center" wrapText="1"/>
    </xf>
    <xf numFmtId="2" fontId="5" fillId="0" borderId="29" xfId="4" applyNumberFormat="1" applyBorder="1" applyAlignment="1">
      <alignment horizontal="center" wrapText="1"/>
    </xf>
    <xf numFmtId="2" fontId="14" fillId="0" borderId="29" xfId="4" applyNumberFormat="1" applyFont="1" applyBorder="1" applyAlignment="1">
      <alignment horizontal="center" wrapText="1"/>
    </xf>
    <xf numFmtId="2" fontId="5" fillId="0" borderId="30" xfId="4" applyNumberFormat="1" applyBorder="1" applyAlignment="1">
      <alignment horizontal="center" wrapText="1"/>
    </xf>
    <xf numFmtId="164" fontId="16" fillId="0" borderId="6" xfId="4" applyNumberFormat="1" applyFont="1" applyBorder="1" applyAlignment="1">
      <alignment horizontal="center" wrapText="1"/>
    </xf>
    <xf numFmtId="2" fontId="4" fillId="0" borderId="28" xfId="4" applyNumberFormat="1" applyFont="1" applyBorder="1" applyAlignment="1">
      <alignment horizontal="center" wrapText="1"/>
    </xf>
    <xf numFmtId="0" fontId="3" fillId="0" borderId="16" xfId="4" applyFont="1" applyBorder="1" applyAlignment="1">
      <alignment horizontal="center" wrapText="1"/>
    </xf>
    <xf numFmtId="0" fontId="3" fillId="0" borderId="14" xfId="4" applyFont="1" applyBorder="1" applyAlignment="1">
      <alignment horizontal="center" wrapText="1"/>
    </xf>
    <xf numFmtId="165" fontId="7" fillId="0" borderId="19" xfId="4" quotePrefix="1" applyNumberFormat="1" applyFont="1" applyBorder="1" applyAlignment="1">
      <alignment horizontal="center" wrapText="1"/>
    </xf>
    <xf numFmtId="0" fontId="3" fillId="0" borderId="14" xfId="4" quotePrefix="1" applyFont="1" applyBorder="1" applyAlignment="1">
      <alignment horizontal="center" wrapText="1"/>
    </xf>
    <xf numFmtId="0" fontId="3" fillId="0" borderId="17" xfId="4" applyFont="1" applyBorder="1" applyAlignment="1">
      <alignment horizontal="center" wrapText="1"/>
    </xf>
    <xf numFmtId="0" fontId="6" fillId="0" borderId="15" xfId="4" applyFont="1" applyBorder="1" applyAlignment="1">
      <alignment horizontal="center" wrapText="1"/>
    </xf>
    <xf numFmtId="0" fontId="5" fillId="0" borderId="0" xfId="4" applyFont="1" applyAlignment="1">
      <alignment horizontal="center"/>
    </xf>
    <xf numFmtId="2" fontId="4" fillId="0" borderId="23" xfId="4" applyNumberFormat="1" applyFont="1" applyBorder="1" applyAlignment="1">
      <alignment horizontal="center" wrapText="1"/>
    </xf>
    <xf numFmtId="2" fontId="3" fillId="0" borderId="25" xfId="4" applyNumberFormat="1" applyFont="1" applyBorder="1" applyAlignment="1">
      <alignment vertical="center" wrapText="1"/>
    </xf>
    <xf numFmtId="10" fontId="16" fillId="0" borderId="6" xfId="65" applyNumberFormat="1" applyFont="1" applyBorder="1" applyAlignment="1">
      <alignment horizontal="center" vertical="center" wrapText="1"/>
    </xf>
    <xf numFmtId="2" fontId="4" fillId="0" borderId="11" xfId="4" applyNumberFormat="1" applyFont="1" applyBorder="1" applyAlignment="1">
      <alignment horizontal="center" wrapText="1"/>
    </xf>
    <xf numFmtId="2" fontId="11" fillId="0" borderId="6" xfId="4" applyNumberFormat="1" applyFont="1" applyFill="1" applyBorder="1" applyAlignment="1">
      <alignment vertical="center" wrapText="1"/>
    </xf>
    <xf numFmtId="2" fontId="3" fillId="0" borderId="12" xfId="4" applyNumberFormat="1" applyFont="1" applyBorder="1" applyAlignment="1">
      <alignment vertical="center" wrapText="1"/>
    </xf>
    <xf numFmtId="2" fontId="4" fillId="0" borderId="21" xfId="4" applyNumberFormat="1" applyFont="1" applyBorder="1" applyAlignment="1">
      <alignment horizontal="center" wrapText="1"/>
    </xf>
    <xf numFmtId="2" fontId="3" fillId="0" borderId="13" xfId="4" applyNumberFormat="1" applyFont="1" applyBorder="1" applyAlignment="1">
      <alignment vertical="center" wrapText="1"/>
    </xf>
    <xf numFmtId="0" fontId="5" fillId="0" borderId="4" xfId="4" applyBorder="1"/>
    <xf numFmtId="10" fontId="16" fillId="0" borderId="7" xfId="65" applyNumberFormat="1" applyFont="1" applyBorder="1" applyAlignment="1">
      <alignment horizontal="center" vertical="center" wrapText="1"/>
    </xf>
    <xf numFmtId="2" fontId="11" fillId="0" borderId="7" xfId="4" applyNumberFormat="1" applyFont="1" applyFill="1" applyBorder="1" applyAlignment="1">
      <alignment vertical="center" wrapText="1"/>
    </xf>
    <xf numFmtId="2" fontId="4" fillId="0" borderId="23" xfId="4" applyNumberFormat="1" applyFont="1" applyBorder="1" applyAlignment="1">
      <alignment horizontal="center" vertical="center" wrapText="1"/>
    </xf>
    <xf numFmtId="10" fontId="16" fillId="0" borderId="24" xfId="65" applyNumberFormat="1" applyFont="1" applyBorder="1" applyAlignment="1">
      <alignment horizontal="center" vertical="center" wrapText="1"/>
    </xf>
    <xf numFmtId="2" fontId="11" fillId="0" borderId="24" xfId="4" applyNumberFormat="1" applyFont="1" applyFill="1" applyBorder="1" applyAlignment="1">
      <alignment vertical="center" wrapText="1"/>
    </xf>
    <xf numFmtId="2" fontId="4" fillId="0" borderId="11" xfId="4" applyNumberFormat="1" applyFont="1" applyBorder="1" applyAlignment="1">
      <alignment horizontal="center" vertical="center"/>
    </xf>
    <xf numFmtId="2" fontId="4" fillId="0" borderId="21" xfId="4" applyNumberFormat="1" applyFont="1" applyBorder="1" applyAlignment="1">
      <alignment horizontal="center" vertical="center"/>
    </xf>
    <xf numFmtId="2" fontId="25" fillId="0" borderId="26" xfId="4" applyNumberFormat="1" applyFont="1" applyBorder="1" applyAlignment="1">
      <alignment horizontal="center" vertical="center"/>
    </xf>
    <xf numFmtId="2" fontId="25" fillId="0" borderId="23" xfId="4" applyNumberFormat="1" applyFont="1" applyBorder="1" applyAlignment="1">
      <alignment horizontal="center" vertical="center"/>
    </xf>
    <xf numFmtId="2" fontId="25" fillId="0" borderId="22" xfId="4" applyNumberFormat="1" applyFont="1" applyBorder="1" applyAlignment="1">
      <alignment horizontal="center" vertical="center"/>
    </xf>
    <xf numFmtId="2" fontId="25" fillId="0" borderId="11" xfId="4" applyNumberFormat="1" applyFont="1" applyBorder="1" applyAlignment="1">
      <alignment horizontal="center" vertical="center"/>
    </xf>
    <xf numFmtId="2" fontId="25" fillId="0" borderId="27" xfId="4" applyNumberFormat="1" applyFont="1" applyBorder="1" applyAlignment="1">
      <alignment horizontal="center" vertical="center"/>
    </xf>
    <xf numFmtId="2" fontId="25" fillId="0" borderId="21" xfId="4" applyNumberFormat="1" applyFont="1" applyBorder="1" applyAlignment="1">
      <alignment horizontal="center" vertical="center"/>
    </xf>
    <xf numFmtId="2" fontId="4" fillId="0" borderId="23" xfId="4" applyNumberFormat="1" applyFont="1" applyBorder="1" applyAlignment="1">
      <alignment horizontal="center" vertical="center"/>
    </xf>
    <xf numFmtId="2" fontId="4" fillId="0" borderId="6" xfId="4" applyNumberFormat="1" applyFont="1" applyBorder="1" applyAlignment="1">
      <alignment horizontal="center" vertical="center"/>
    </xf>
    <xf numFmtId="2" fontId="5" fillId="0" borderId="0" xfId="4" applyNumberFormat="1" applyFont="1"/>
    <xf numFmtId="2" fontId="12" fillId="0" borderId="0" xfId="4" applyNumberFormat="1" applyFont="1"/>
    <xf numFmtId="164" fontId="15" fillId="0" borderId="0" xfId="4" applyNumberFormat="1" applyFont="1"/>
    <xf numFmtId="0" fontId="12" fillId="0" borderId="0" xfId="4" applyFont="1"/>
    <xf numFmtId="165" fontId="7" fillId="0" borderId="0" xfId="4" applyNumberFormat="1" applyFont="1"/>
    <xf numFmtId="49" fontId="2" fillId="3" borderId="18" xfId="4" applyNumberFormat="1" applyFont="1" applyFill="1" applyBorder="1"/>
    <xf numFmtId="49" fontId="2" fillId="3" borderId="8" xfId="4" applyNumberFormat="1" applyFont="1" applyFill="1" applyBorder="1"/>
    <xf numFmtId="168" fontId="2" fillId="3" borderId="1" xfId="0" applyNumberFormat="1" applyFont="1" applyFill="1" applyBorder="1"/>
    <xf numFmtId="168" fontId="4" fillId="0" borderId="1" xfId="0" applyNumberFormat="1" applyFont="1" applyBorder="1"/>
    <xf numFmtId="168" fontId="13" fillId="0" borderId="8" xfId="0" applyNumberFormat="1" applyFont="1" applyFill="1" applyBorder="1" applyAlignment="1">
      <alignment horizontal="left"/>
    </xf>
    <xf numFmtId="0" fontId="10" fillId="0" borderId="0" xfId="0" applyFont="1"/>
    <xf numFmtId="168" fontId="2" fillId="3" borderId="3" xfId="0" applyNumberFormat="1" applyFont="1" applyFill="1" applyBorder="1" applyAlignment="1">
      <alignment horizontal="left"/>
    </xf>
    <xf numFmtId="168" fontId="0" fillId="0" borderId="0" xfId="0" applyNumberFormat="1"/>
    <xf numFmtId="168" fontId="0" fillId="0" borderId="0" xfId="0" applyNumberFormat="1" applyBorder="1"/>
    <xf numFmtId="168" fontId="10" fillId="0" borderId="2" xfId="0" applyNumberFormat="1" applyFont="1" applyBorder="1" applyAlignment="1">
      <alignment horizontal="centerContinuous"/>
    </xf>
    <xf numFmtId="168" fontId="0" fillId="0" borderId="1" xfId="0" applyNumberFormat="1" applyBorder="1"/>
    <xf numFmtId="168" fontId="3" fillId="0" borderId="14" xfId="0" applyNumberFormat="1" applyFont="1" applyBorder="1" applyAlignment="1">
      <alignment horizontal="center" wrapText="1"/>
    </xf>
    <xf numFmtId="168" fontId="3" fillId="0" borderId="6" xfId="0" applyNumberFormat="1" applyFont="1" applyBorder="1" applyAlignment="1">
      <alignment vertical="center"/>
    </xf>
    <xf numFmtId="168" fontId="3" fillId="0" borderId="7" xfId="0" applyNumberFormat="1" applyFont="1" applyBorder="1" applyAlignment="1">
      <alignment vertical="center"/>
    </xf>
    <xf numFmtId="168" fontId="3" fillId="0" borderId="24" xfId="0" applyNumberFormat="1" applyFont="1" applyBorder="1" applyAlignment="1">
      <alignment vertical="center"/>
    </xf>
    <xf numFmtId="168" fontId="12" fillId="0" borderId="0" xfId="0" applyNumberFormat="1" applyFont="1"/>
    <xf numFmtId="44" fontId="4" fillId="0" borderId="6" xfId="2" applyFont="1" applyFill="1" applyBorder="1"/>
    <xf numFmtId="49" fontId="2" fillId="3" borderId="8" xfId="0" applyNumberFormat="1" applyFont="1" applyFill="1" applyBorder="1" applyAlignment="1">
      <alignment horizontal="center"/>
    </xf>
    <xf numFmtId="0" fontId="4" fillId="0" borderId="0" xfId="0" applyFont="1" applyBorder="1"/>
    <xf numFmtId="0" fontId="13" fillId="0" borderId="0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wrapText="1"/>
    </xf>
    <xf numFmtId="0" fontId="0" fillId="5" borderId="8" xfId="0" applyFill="1" applyBorder="1"/>
    <xf numFmtId="37" fontId="0" fillId="6" borderId="6" xfId="0" applyNumberFormat="1" applyFill="1" applyBorder="1" applyProtection="1">
      <protection locked="0"/>
    </xf>
    <xf numFmtId="49" fontId="2" fillId="3" borderId="18" xfId="0" applyNumberFormat="1" applyFont="1" applyFill="1" applyBorder="1" applyAlignment="1" applyProtection="1">
      <alignment horizontal="center"/>
      <protection locked="0"/>
    </xf>
    <xf numFmtId="0" fontId="4" fillId="3" borderId="18" xfId="0" applyFont="1" applyFill="1" applyBorder="1" applyProtection="1">
      <protection locked="0"/>
    </xf>
    <xf numFmtId="2" fontId="1" fillId="0" borderId="20" xfId="0" quotePrefix="1" applyNumberFormat="1" applyFont="1" applyBorder="1" applyAlignment="1">
      <alignment horizontal="centerContinuous"/>
    </xf>
    <xf numFmtId="8" fontId="4" fillId="0" borderId="0" xfId="1" applyNumberFormat="1" applyFont="1" applyFill="1"/>
    <xf numFmtId="44" fontId="4" fillId="0" borderId="0" xfId="2" applyFont="1" applyFill="1" applyBorder="1"/>
    <xf numFmtId="44" fontId="0" fillId="0" borderId="0" xfId="1" applyFont="1"/>
    <xf numFmtId="165" fontId="7" fillId="0" borderId="6" xfId="0" applyNumberFormat="1" applyFont="1" applyFill="1" applyBorder="1" applyAlignment="1">
      <alignment vertical="center"/>
    </xf>
    <xf numFmtId="2" fontId="3" fillId="0" borderId="6" xfId="0" applyNumberFormat="1" applyFont="1" applyFill="1" applyBorder="1" applyAlignment="1">
      <alignment vertical="center" wrapText="1"/>
    </xf>
    <xf numFmtId="2" fontId="3" fillId="0" borderId="7" xfId="0" applyNumberFormat="1" applyFont="1" applyFill="1" applyBorder="1" applyAlignment="1">
      <alignment vertical="center" wrapText="1"/>
    </xf>
    <xf numFmtId="2" fontId="3" fillId="8" borderId="24" xfId="0" applyNumberFormat="1" applyFont="1" applyFill="1" applyBorder="1" applyAlignment="1">
      <alignment vertical="center" wrapText="1"/>
    </xf>
    <xf numFmtId="2" fontId="3" fillId="8" borderId="6" xfId="0" applyNumberFormat="1" applyFont="1" applyFill="1" applyBorder="1" applyAlignment="1">
      <alignment vertical="center" wrapText="1"/>
    </xf>
    <xf numFmtId="2" fontId="3" fillId="8" borderId="7" xfId="0" applyNumberFormat="1" applyFont="1" applyFill="1" applyBorder="1" applyAlignment="1">
      <alignment vertical="center" wrapText="1"/>
    </xf>
    <xf numFmtId="2" fontId="3" fillId="8" borderId="6" xfId="0" applyNumberFormat="1" applyFont="1" applyFill="1" applyBorder="1" applyAlignment="1">
      <alignment vertical="center"/>
    </xf>
    <xf numFmtId="2" fontId="3" fillId="8" borderId="7" xfId="0" applyNumberFormat="1" applyFont="1" applyFill="1" applyBorder="1" applyAlignment="1">
      <alignment vertical="center"/>
    </xf>
    <xf numFmtId="2" fontId="3" fillId="8" borderId="24" xfId="0" applyNumberFormat="1" applyFont="1" applyFill="1" applyBorder="1" applyAlignment="1">
      <alignment vertical="center"/>
    </xf>
    <xf numFmtId="2" fontId="5" fillId="0" borderId="24" xfId="0" applyNumberFormat="1" applyFont="1" applyFill="1" applyBorder="1"/>
    <xf numFmtId="0" fontId="0" fillId="0" borderId="24" xfId="0" applyFill="1" applyBorder="1"/>
    <xf numFmtId="2" fontId="5" fillId="0" borderId="6" xfId="0" applyNumberFormat="1" applyFont="1" applyFill="1" applyBorder="1"/>
    <xf numFmtId="0" fontId="0" fillId="0" borderId="6" xfId="0" applyFill="1" applyBorder="1"/>
    <xf numFmtId="2" fontId="5" fillId="0" borderId="7" xfId="0" applyNumberFormat="1" applyFont="1" applyFill="1" applyBorder="1"/>
    <xf numFmtId="0" fontId="0" fillId="0" borderId="7" xfId="0" applyFill="1" applyBorder="1"/>
    <xf numFmtId="44" fontId="1" fillId="0" borderId="4" xfId="0" applyNumberFormat="1" applyFont="1" applyBorder="1"/>
    <xf numFmtId="167" fontId="3" fillId="0" borderId="12" xfId="0" applyNumberFormat="1" applyFont="1" applyFill="1" applyBorder="1" applyAlignment="1">
      <alignment vertical="center" wrapText="1"/>
    </xf>
    <xf numFmtId="165" fontId="7" fillId="0" borderId="7" xfId="0" applyNumberFormat="1" applyFont="1" applyFill="1" applyBorder="1" applyAlignment="1">
      <alignment vertical="center"/>
    </xf>
    <xf numFmtId="167" fontId="3" fillId="0" borderId="13" xfId="0" applyNumberFormat="1" applyFont="1" applyFill="1" applyBorder="1" applyAlignment="1">
      <alignment vertical="center" wrapText="1"/>
    </xf>
    <xf numFmtId="165" fontId="7" fillId="0" borderId="24" xfId="0" applyNumberFormat="1" applyFont="1" applyFill="1" applyBorder="1" applyAlignment="1">
      <alignment vertical="center"/>
    </xf>
    <xf numFmtId="167" fontId="3" fillId="0" borderId="25" xfId="0" applyNumberFormat="1" applyFont="1" applyFill="1" applyBorder="1" applyAlignment="1">
      <alignment vertical="center" wrapText="1"/>
    </xf>
    <xf numFmtId="2" fontId="3" fillId="0" borderId="6" xfId="4" applyNumberFormat="1" applyFont="1" applyFill="1" applyBorder="1" applyAlignment="1">
      <alignment vertical="center"/>
    </xf>
    <xf numFmtId="165" fontId="7" fillId="0" borderId="6" xfId="4" applyNumberFormat="1" applyFont="1" applyFill="1" applyBorder="1" applyAlignment="1">
      <alignment vertical="center"/>
    </xf>
    <xf numFmtId="167" fontId="3" fillId="0" borderId="12" xfId="4" applyNumberFormat="1" applyFont="1" applyFill="1" applyBorder="1" applyAlignment="1">
      <alignment vertical="center" wrapText="1"/>
    </xf>
    <xf numFmtId="2" fontId="3" fillId="0" borderId="7" xfId="4" applyNumberFormat="1" applyFont="1" applyFill="1" applyBorder="1" applyAlignment="1">
      <alignment vertical="center"/>
    </xf>
    <xf numFmtId="165" fontId="7" fillId="0" borderId="7" xfId="4" applyNumberFormat="1" applyFont="1" applyFill="1" applyBorder="1" applyAlignment="1">
      <alignment vertical="center"/>
    </xf>
    <xf numFmtId="167" fontId="3" fillId="0" borderId="13" xfId="4" applyNumberFormat="1" applyFont="1" applyFill="1" applyBorder="1" applyAlignment="1">
      <alignment vertical="center" wrapText="1"/>
    </xf>
    <xf numFmtId="2" fontId="3" fillId="0" borderId="24" xfId="4" applyNumberFormat="1" applyFont="1" applyFill="1" applyBorder="1" applyAlignment="1">
      <alignment vertical="center"/>
    </xf>
    <xf numFmtId="165" fontId="7" fillId="0" borderId="24" xfId="4" applyNumberFormat="1" applyFont="1" applyFill="1" applyBorder="1" applyAlignment="1">
      <alignment vertical="center"/>
    </xf>
    <xf numFmtId="167" fontId="3" fillId="0" borderId="25" xfId="4" applyNumberFormat="1" applyFont="1" applyFill="1" applyBorder="1" applyAlignment="1">
      <alignment vertical="center" wrapText="1"/>
    </xf>
    <xf numFmtId="167" fontId="5" fillId="0" borderId="0" xfId="4" applyNumberFormat="1"/>
    <xf numFmtId="0" fontId="1" fillId="0" borderId="35" xfId="0" applyFont="1" applyFill="1" applyBorder="1"/>
    <xf numFmtId="0" fontId="1" fillId="0" borderId="0" xfId="0" applyFont="1"/>
    <xf numFmtId="0" fontId="0" fillId="0" borderId="18" xfId="0" applyBorder="1"/>
    <xf numFmtId="0" fontId="0" fillId="0" borderId="18" xfId="0" applyFill="1" applyBorder="1"/>
    <xf numFmtId="0" fontId="0" fillId="6" borderId="18" xfId="0" applyFill="1" applyBorder="1"/>
    <xf numFmtId="169" fontId="0" fillId="0" borderId="0" xfId="66" applyNumberFormat="1" applyFont="1"/>
    <xf numFmtId="169" fontId="0" fillId="0" borderId="0" xfId="0" applyNumberFormat="1"/>
    <xf numFmtId="0" fontId="13" fillId="0" borderId="1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wrapText="1"/>
    </xf>
    <xf numFmtId="0" fontId="13" fillId="0" borderId="36" xfId="0" applyFont="1" applyFill="1" applyBorder="1" applyAlignment="1">
      <alignment horizontal="center" wrapText="1"/>
    </xf>
    <xf numFmtId="170" fontId="1" fillId="6" borderId="37" xfId="0" applyNumberFormat="1" applyFont="1" applyFill="1" applyBorder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6" fillId="0" borderId="0" xfId="0" applyFont="1" applyAlignment="1">
      <alignment horizontal="center"/>
    </xf>
    <xf numFmtId="0" fontId="23" fillId="0" borderId="0" xfId="3" applyFont="1" applyAlignment="1" applyProtection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2" fillId="6" borderId="1" xfId="0" applyFont="1" applyFill="1" applyBorder="1" applyAlignment="1" applyProtection="1">
      <protection locked="0"/>
    </xf>
    <xf numFmtId="0" fontId="4" fillId="0" borderId="2" xfId="0" applyFont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2" fontId="4" fillId="7" borderId="0" xfId="0" applyNumberFormat="1" applyFont="1" applyFill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2" fillId="0" borderId="4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4" xfId="4" applyFont="1" applyBorder="1" applyAlignment="1"/>
    <xf numFmtId="0" fontId="5" fillId="0" borderId="4" xfId="4" applyBorder="1" applyAlignment="1"/>
    <xf numFmtId="0" fontId="5" fillId="0" borderId="5" xfId="4" applyBorder="1" applyAlignment="1"/>
    <xf numFmtId="2" fontId="2" fillId="6" borderId="0" xfId="0" applyNumberFormat="1" applyFont="1" applyFill="1" applyBorder="1" applyAlignment="1">
      <alignment horizontal="left" wrapText="1"/>
    </xf>
    <xf numFmtId="0" fontId="4" fillId="0" borderId="2" xfId="4" applyFont="1" applyBorder="1" applyAlignment="1">
      <alignment horizontal="center"/>
    </xf>
  </cellXfs>
  <cellStyles count="67">
    <cellStyle name="Comma" xfId="66" builtinId="3"/>
    <cellStyle name="Currency" xfId="1" builtinId="4"/>
    <cellStyle name="Currency 2" xfId="2"/>
    <cellStyle name="Hyperlink" xfId="3" builtinId="8"/>
    <cellStyle name="Normal" xfId="0" builtinId="0"/>
    <cellStyle name="Normal 10" xfId="4"/>
    <cellStyle name="Normal 12" xfId="5"/>
    <cellStyle name="Normal 13" xfId="6"/>
    <cellStyle name="Normal 15" xfId="7"/>
    <cellStyle name="Normal 16" xfId="8"/>
    <cellStyle name="Normal 18" xfId="9"/>
    <cellStyle name="Normal 19" xfId="10"/>
    <cellStyle name="Normal 2 2" xfId="11"/>
    <cellStyle name="Normal 21" xfId="12"/>
    <cellStyle name="Normal 22" xfId="13"/>
    <cellStyle name="Normal 24" xfId="14"/>
    <cellStyle name="Normal 25" xfId="15"/>
    <cellStyle name="Normal 27" xfId="16"/>
    <cellStyle name="Normal 28" xfId="17"/>
    <cellStyle name="Normal 30" xfId="18"/>
    <cellStyle name="Normal 31" xfId="19"/>
    <cellStyle name="Normal 33" xfId="20"/>
    <cellStyle name="Normal 34" xfId="21"/>
    <cellStyle name="Normal 39" xfId="22"/>
    <cellStyle name="Normal 4" xfId="23"/>
    <cellStyle name="Normal 40" xfId="24"/>
    <cellStyle name="Normal 42" xfId="25"/>
    <cellStyle name="Normal 43" xfId="26"/>
    <cellStyle name="Normal 45" xfId="27"/>
    <cellStyle name="Normal 46" xfId="28"/>
    <cellStyle name="Normal 48" xfId="29"/>
    <cellStyle name="Normal 49" xfId="30"/>
    <cellStyle name="Normal 5" xfId="31"/>
    <cellStyle name="Normal 51" xfId="32"/>
    <cellStyle name="Normal 52" xfId="33"/>
    <cellStyle name="Normal 57" xfId="34"/>
    <cellStyle name="Normal 58" xfId="35"/>
    <cellStyle name="Normal 6" xfId="36"/>
    <cellStyle name="Normal 60" xfId="37"/>
    <cellStyle name="Normal 61" xfId="38"/>
    <cellStyle name="Normal 63" xfId="39"/>
    <cellStyle name="Normal 64" xfId="40"/>
    <cellStyle name="Normal 66" xfId="41"/>
    <cellStyle name="Normal 67" xfId="42"/>
    <cellStyle name="Normal 69" xfId="43"/>
    <cellStyle name="Normal 70" xfId="44"/>
    <cellStyle name="Normal 72" xfId="45"/>
    <cellStyle name="Normal 73" xfId="46"/>
    <cellStyle name="Normal 75" xfId="47"/>
    <cellStyle name="Normal 76" xfId="48"/>
    <cellStyle name="Normal 78" xfId="49"/>
    <cellStyle name="Normal 79" xfId="50"/>
    <cellStyle name="Normal 8" xfId="51"/>
    <cellStyle name="Normal 81" xfId="52"/>
    <cellStyle name="Normal 82" xfId="53"/>
    <cellStyle name="Normal 84" xfId="54"/>
    <cellStyle name="Normal 85" xfId="55"/>
    <cellStyle name="Normal 87" xfId="56"/>
    <cellStyle name="Normal 88" xfId="57"/>
    <cellStyle name="Normal 9" xfId="58"/>
    <cellStyle name="Normal 90" xfId="59"/>
    <cellStyle name="Normal 91" xfId="60"/>
    <cellStyle name="Normal 93" xfId="61"/>
    <cellStyle name="Normal 94" xfId="62"/>
    <cellStyle name="Normal 95" xfId="63"/>
    <cellStyle name="Percent" xfId="64" builtinId="5"/>
    <cellStyle name="Percent 2" xfId="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112919</xdr:colOff>
      <xdr:row>5</xdr:row>
      <xdr:rowOff>188595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03744" cy="1188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keL@Axiomhc.com?subject=PPS%20Rates%20201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Z84"/>
  <sheetViews>
    <sheetView tabSelected="1" zoomScaleNormal="100" workbookViewId="0">
      <pane ySplit="7" topLeftCell="A8" activePane="bottomLeft" state="frozen"/>
      <selection activeCell="I12" sqref="I12"/>
      <selection pane="bottomLeft" activeCell="E14" sqref="E14"/>
    </sheetView>
  </sheetViews>
  <sheetFormatPr defaultRowHeight="12.75" outlineLevelCol="1" x14ac:dyDescent="0.2"/>
  <cols>
    <col min="1" max="1" width="1.5703125" customWidth="1"/>
    <col min="2" max="2" width="9.42578125" bestFit="1" customWidth="1"/>
    <col min="3" max="3" width="13.42578125" customWidth="1"/>
    <col min="4" max="4" width="2.7109375" customWidth="1"/>
    <col min="5" max="5" width="14.7109375" customWidth="1"/>
    <col min="6" max="6" width="1.7109375" customWidth="1"/>
    <col min="7" max="7" width="14.7109375" customWidth="1"/>
    <col min="8" max="8" width="1.7109375" customWidth="1"/>
    <col min="9" max="9" width="22.85546875" customWidth="1"/>
    <col min="10" max="10" width="8.85546875" bestFit="1" customWidth="1"/>
    <col min="11" max="11" width="8.5703125" customWidth="1"/>
    <col min="12" max="12" width="11.42578125" style="98" hidden="1" customWidth="1"/>
    <col min="13" max="13" width="1.42578125" hidden="1" customWidth="1"/>
    <col min="14" max="14" width="4" hidden="1" customWidth="1"/>
    <col min="15" max="15" width="10.5703125" style="167" customWidth="1"/>
    <col min="16" max="17" width="15.85546875" style="169" customWidth="1"/>
    <col min="18" max="18" width="10.5703125" style="169" customWidth="1"/>
    <col min="19" max="19" width="10.5703125" style="170" customWidth="1"/>
    <col min="20" max="20" width="12.5703125" bestFit="1" customWidth="1"/>
    <col min="21" max="21" width="14.7109375" hidden="1" customWidth="1" outlineLevel="1"/>
    <col min="22" max="22" width="14.7109375" customWidth="1" collapsed="1"/>
    <col min="23" max="23" width="12" hidden="1" customWidth="1" outlineLevel="1" collapsed="1"/>
    <col min="24" max="24" width="16" hidden="1" customWidth="1" outlineLevel="1"/>
    <col min="25" max="25" width="9.140625" collapsed="1"/>
    <col min="26" max="26" width="10.28515625" style="323" bestFit="1" customWidth="1"/>
  </cols>
  <sheetData>
    <row r="1" spans="3:24" ht="15.75" x14ac:dyDescent="0.25"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</row>
    <row r="2" spans="3:24" ht="15.75" x14ac:dyDescent="0.25">
      <c r="E2" s="368" t="s">
        <v>120</v>
      </c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</row>
    <row r="3" spans="3:24" ht="15.75" x14ac:dyDescent="0.25">
      <c r="E3" s="368" t="s">
        <v>159</v>
      </c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</row>
    <row r="4" spans="3:24" ht="15.75" x14ac:dyDescent="0.25">
      <c r="E4" s="369" t="s">
        <v>124</v>
      </c>
      <c r="F4" s="369"/>
      <c r="G4" s="369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</row>
    <row r="5" spans="3:24" ht="15.75" x14ac:dyDescent="0.25"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8"/>
    </row>
    <row r="6" spans="3:24" ht="15.75" thickBot="1" x14ac:dyDescent="0.25">
      <c r="E6" s="179"/>
      <c r="F6" s="179"/>
      <c r="G6" s="179"/>
      <c r="H6" s="179"/>
      <c r="I6" s="179"/>
      <c r="J6" s="179"/>
      <c r="K6" s="179"/>
      <c r="L6" s="180"/>
      <c r="M6" s="179"/>
      <c r="N6" s="179"/>
      <c r="O6" s="181"/>
      <c r="P6" s="182"/>
      <c r="Q6" s="182"/>
      <c r="R6" s="182"/>
      <c r="S6" s="183"/>
      <c r="U6" s="179"/>
      <c r="V6" s="179"/>
    </row>
    <row r="7" spans="3:24" ht="18.75" thickBot="1" x14ac:dyDescent="0.3">
      <c r="C7" s="370" t="s">
        <v>121</v>
      </c>
      <c r="D7" s="371"/>
      <c r="E7" s="371"/>
      <c r="F7" s="371"/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2"/>
    </row>
    <row r="8" spans="3:24" ht="13.5" thickBot="1" x14ac:dyDescent="0.25"/>
    <row r="9" spans="3:24" ht="15.75" thickBot="1" x14ac:dyDescent="0.3">
      <c r="C9" s="70" t="s">
        <v>62</v>
      </c>
      <c r="D9" s="71"/>
      <c r="E9" s="373" t="s">
        <v>131</v>
      </c>
      <c r="F9" s="374"/>
      <c r="G9" s="374"/>
      <c r="H9" s="374"/>
      <c r="I9" s="375"/>
      <c r="J9" s="3"/>
    </row>
    <row r="10" spans="3:24" ht="15.75" thickBot="1" x14ac:dyDescent="0.3">
      <c r="C10" s="70" t="s">
        <v>63</v>
      </c>
      <c r="D10" s="73"/>
      <c r="E10" s="318" t="s">
        <v>65</v>
      </c>
      <c r="F10" s="2"/>
      <c r="G10" s="195" t="s">
        <v>0</v>
      </c>
      <c r="H10" s="196"/>
      <c r="I10" s="319" t="s">
        <v>229</v>
      </c>
      <c r="J10" s="3"/>
      <c r="U10" s="312" t="s">
        <v>128</v>
      </c>
    </row>
    <row r="11" spans="3:24" ht="15.75" thickBot="1" x14ac:dyDescent="0.3">
      <c r="C11" s="69"/>
      <c r="D11" s="1"/>
      <c r="E11" s="4"/>
      <c r="F11" s="2"/>
      <c r="G11" s="74" t="s">
        <v>208</v>
      </c>
      <c r="I11" s="36" t="s">
        <v>207</v>
      </c>
      <c r="J11" s="3"/>
      <c r="U11" s="4"/>
      <c r="V11" s="4"/>
    </row>
    <row r="12" spans="3:24" ht="27" thickBot="1" x14ac:dyDescent="0.3">
      <c r="D12" s="1"/>
      <c r="E12" s="77" t="s">
        <v>64</v>
      </c>
      <c r="F12" s="2"/>
      <c r="G12" s="189">
        <f>VLOOKUP($I$10,CBSA!$A$2:$D$1240,2,FALSE)</f>
        <v>36084</v>
      </c>
      <c r="H12" s="3"/>
      <c r="I12" s="189">
        <f>VLOOKUP($I$10,CBSA!$A$2:$D$1240,2,FALSE)</f>
        <v>36084</v>
      </c>
      <c r="J12" s="115" t="s">
        <v>69</v>
      </c>
      <c r="K12" s="114" t="s">
        <v>70</v>
      </c>
      <c r="U12" s="77">
        <v>1.28</v>
      </c>
      <c r="V12" s="313"/>
    </row>
    <row r="13" spans="3:24" ht="15.75" thickBot="1" x14ac:dyDescent="0.3">
      <c r="D13" s="1"/>
      <c r="E13" s="77" t="s">
        <v>61</v>
      </c>
      <c r="F13" s="2"/>
      <c r="G13" s="187">
        <f>IF(ISERROR(VLOOKUP($I$10,CBSA!$A$2:$D$1240,3,FALSE)),"INVALID CBSA #",VLOOKUP($I$10,CBSA!$A$2:$D$1240,3,FALSE))</f>
        <v>1.7491000000000001</v>
      </c>
      <c r="H13" s="3"/>
      <c r="I13" s="187">
        <f>IF(ISERROR(VLOOKUP($I$10,CBSA!$A$2:$D$1240,3,FALSE)),"INVALID CBSA #",VLOOKUP($I$10,CBSA!$A$2:$D$1240,4,FALSE))</f>
        <v>1.7250000000000001</v>
      </c>
      <c r="J13" s="116">
        <f>+G13-I13</f>
        <v>2.410000000000001E-2</v>
      </c>
      <c r="K13" s="117">
        <f>J13/I13</f>
        <v>1.3971014492753628E-2</v>
      </c>
      <c r="U13" s="77"/>
      <c r="V13" s="313"/>
    </row>
    <row r="14" spans="3:24" ht="15" thickBot="1" x14ac:dyDescent="0.25">
      <c r="C14" s="69"/>
      <c r="D14" s="1"/>
      <c r="E14" s="2"/>
      <c r="F14" s="2"/>
      <c r="G14" s="2"/>
      <c r="I14" s="2"/>
      <c r="J14" s="3"/>
      <c r="O14" s="168" t="s">
        <v>116</v>
      </c>
      <c r="U14" s="2"/>
      <c r="V14" s="2"/>
    </row>
    <row r="15" spans="3:24" ht="64.5" thickBot="1" x14ac:dyDescent="0.25">
      <c r="C15" s="33" t="s">
        <v>134</v>
      </c>
      <c r="E15" s="66" t="s">
        <v>1442</v>
      </c>
      <c r="F15" s="5"/>
      <c r="G15" s="67" t="s">
        <v>1443</v>
      </c>
      <c r="I15" s="366" t="s">
        <v>1444</v>
      </c>
      <c r="J15" s="367"/>
      <c r="L15" s="99" t="s">
        <v>71</v>
      </c>
      <c r="O15" s="172" t="s">
        <v>123</v>
      </c>
      <c r="P15" s="199" t="s">
        <v>1445</v>
      </c>
      <c r="Q15" s="199" t="s">
        <v>1446</v>
      </c>
      <c r="R15" s="199" t="s">
        <v>117</v>
      </c>
      <c r="S15" s="99" t="s">
        <v>118</v>
      </c>
      <c r="T15" s="364" t="s">
        <v>1507</v>
      </c>
      <c r="U15" s="362" t="s">
        <v>130</v>
      </c>
      <c r="W15" s="363" t="s">
        <v>132</v>
      </c>
      <c r="X15" s="314"/>
    </row>
    <row r="16" spans="3:24" ht="21.75" customHeight="1" thickBot="1" x14ac:dyDescent="0.3">
      <c r="C16" s="34"/>
      <c r="E16" s="64"/>
      <c r="F16" s="5"/>
      <c r="G16" s="68"/>
      <c r="T16" s="365">
        <v>1</v>
      </c>
      <c r="U16" s="64"/>
    </row>
    <row r="17" spans="2:24" ht="15.75" customHeight="1" x14ac:dyDescent="0.2">
      <c r="B17" s="147" t="s">
        <v>110</v>
      </c>
      <c r="C17" s="106" t="s">
        <v>1</v>
      </c>
      <c r="E17" s="65">
        <f>+'Current Year - FY19 - Table 4'!U12</f>
        <v>1272.3200000000002</v>
      </c>
      <c r="F17" s="3"/>
      <c r="G17" s="165">
        <f>'Prior Year - FY18 - Table 4'!U12</f>
        <v>1230.6199999999999</v>
      </c>
      <c r="I17" s="6">
        <f>+E17-G17</f>
        <v>41.700000000000273</v>
      </c>
      <c r="J17" s="7">
        <f>+I17/G17</f>
        <v>3.3885358599730443E-2</v>
      </c>
      <c r="L17" s="100">
        <v>-9.4110718145965465E-3</v>
      </c>
      <c r="O17" s="317"/>
      <c r="P17" s="169">
        <f>+O17*E17</f>
        <v>0</v>
      </c>
      <c r="Q17" s="169">
        <f>+O17*G17</f>
        <v>0</v>
      </c>
      <c r="R17" s="169">
        <f>+P17-Q17</f>
        <v>0</v>
      </c>
      <c r="S17" s="170">
        <f>IFERROR(R17/Q17,0)</f>
        <v>0</v>
      </c>
      <c r="T17" s="321">
        <f t="shared" ref="T17:T48" si="0">ROUND(+E17*$T$16,2)</f>
        <v>1272.32</v>
      </c>
      <c r="U17" s="65">
        <f>ROUND((E17*(1+U$12)),2)</f>
        <v>2900.89</v>
      </c>
      <c r="W17" s="311">
        <f>+'Current Year - FY19 - Table 4'!AE12</f>
        <v>391.11</v>
      </c>
      <c r="X17" s="322"/>
    </row>
    <row r="18" spans="2:24" ht="15.75" customHeight="1" x14ac:dyDescent="0.2">
      <c r="B18" s="146" t="s">
        <v>111</v>
      </c>
      <c r="C18" s="106" t="s">
        <v>2</v>
      </c>
      <c r="E18" s="65">
        <f>+'Current Year - FY19 - Table 4'!U13</f>
        <v>1244.6000000000001</v>
      </c>
      <c r="F18" s="3"/>
      <c r="G18" s="165">
        <f>'Prior Year - FY18 - Table 4'!U13</f>
        <v>1203.8</v>
      </c>
      <c r="I18" s="6">
        <f t="shared" ref="I18:I81" si="1">+E18-G18</f>
        <v>40.800000000000182</v>
      </c>
      <c r="J18" s="7">
        <f t="shared" ref="J18:J81" si="2">+I18/G18</f>
        <v>3.3892673201528646E-2</v>
      </c>
      <c r="L18" s="101">
        <v>-2.5483066486798284E-3</v>
      </c>
      <c r="O18" s="317"/>
      <c r="P18" s="169">
        <f t="shared" ref="P18:P74" si="3">+O18*E18</f>
        <v>0</v>
      </c>
      <c r="Q18" s="169">
        <f t="shared" ref="Q18:Q74" si="4">+O18*G18</f>
        <v>0</v>
      </c>
      <c r="R18" s="169">
        <f t="shared" ref="R18:R74" si="5">+P18-Q18</f>
        <v>0</v>
      </c>
      <c r="S18" s="170">
        <f t="shared" ref="S18:S74" si="6">IFERROR(R18/Q18,0)</f>
        <v>0</v>
      </c>
      <c r="T18" s="321">
        <f t="shared" si="0"/>
        <v>1244.5999999999999</v>
      </c>
      <c r="U18" s="65">
        <f>ROUND((E18*(1+U$12)),2)</f>
        <v>2837.69</v>
      </c>
      <c r="W18" s="311">
        <f>+'Current Year - FY19 - Table 4'!AE13</f>
        <v>391.11</v>
      </c>
      <c r="X18" s="322"/>
    </row>
    <row r="19" spans="2:24" ht="15.75" customHeight="1" x14ac:dyDescent="0.2">
      <c r="B19" s="146" t="s">
        <v>112</v>
      </c>
      <c r="C19" s="106" t="s">
        <v>3</v>
      </c>
      <c r="E19" s="65">
        <f>+'Current Year - FY19 - Table 4'!U14</f>
        <v>1132.49</v>
      </c>
      <c r="F19" s="3"/>
      <c r="G19" s="165">
        <f>'Prior Year - FY18 - Table 4'!U14</f>
        <v>1095.3399999999999</v>
      </c>
      <c r="I19" s="6">
        <f t="shared" si="1"/>
        <v>37.150000000000091</v>
      </c>
      <c r="J19" s="7">
        <f t="shared" si="2"/>
        <v>3.3916409516679839E-2</v>
      </c>
      <c r="L19" s="101">
        <v>-9.8557359146059127E-3</v>
      </c>
      <c r="O19" s="317"/>
      <c r="P19" s="169">
        <f t="shared" si="3"/>
        <v>0</v>
      </c>
      <c r="Q19" s="169">
        <f t="shared" si="4"/>
        <v>0</v>
      </c>
      <c r="R19" s="169">
        <f t="shared" si="5"/>
        <v>0</v>
      </c>
      <c r="S19" s="170">
        <f t="shared" si="6"/>
        <v>0</v>
      </c>
      <c r="T19" s="321">
        <f t="shared" si="0"/>
        <v>1132.49</v>
      </c>
      <c r="U19" s="65">
        <f t="shared" ref="U19:U82" si="7">ROUND((E19*(1+U$12)),2)</f>
        <v>2582.08</v>
      </c>
      <c r="W19" s="311">
        <f>+'Current Year - FY19 - Table 4'!AE14</f>
        <v>267.71999999999997</v>
      </c>
      <c r="X19" s="322"/>
    </row>
    <row r="20" spans="2:24" ht="15.75" customHeight="1" x14ac:dyDescent="0.2">
      <c r="B20" s="146"/>
      <c r="C20" s="106" t="s">
        <v>4</v>
      </c>
      <c r="E20" s="65">
        <f>+'Current Year - FY19 - Table 4'!U15</f>
        <v>1016.03</v>
      </c>
      <c r="F20" s="3"/>
      <c r="G20" s="165">
        <f>'Prior Year - FY18 - Table 4'!U15</f>
        <v>982.71</v>
      </c>
      <c r="I20" s="6">
        <f t="shared" si="1"/>
        <v>33.319999999999936</v>
      </c>
      <c r="J20" s="7">
        <f t="shared" si="2"/>
        <v>3.3906238870063332E-2</v>
      </c>
      <c r="L20" s="101">
        <v>-8.6877525114372051E-3</v>
      </c>
      <c r="M20" t="s">
        <v>72</v>
      </c>
      <c r="O20" s="317"/>
      <c r="P20" s="169">
        <f t="shared" si="3"/>
        <v>0</v>
      </c>
      <c r="Q20" s="169">
        <f t="shared" si="4"/>
        <v>0</v>
      </c>
      <c r="R20" s="169">
        <f t="shared" si="5"/>
        <v>0</v>
      </c>
      <c r="S20" s="170">
        <f t="shared" si="6"/>
        <v>0</v>
      </c>
      <c r="T20" s="321">
        <f t="shared" si="0"/>
        <v>1016.03</v>
      </c>
      <c r="U20" s="65">
        <f t="shared" si="7"/>
        <v>2316.5500000000002</v>
      </c>
      <c r="W20" s="311">
        <f>+'Current Year - FY19 - Table 4'!AE15</f>
        <v>267.71999999999997</v>
      </c>
      <c r="X20" s="322"/>
    </row>
    <row r="21" spans="2:24" ht="15.75" customHeight="1" x14ac:dyDescent="0.2">
      <c r="B21" s="146"/>
      <c r="C21" s="106" t="s">
        <v>5</v>
      </c>
      <c r="E21" s="65">
        <f>+'Current Year - FY19 - Table 4'!U16</f>
        <v>1026.04</v>
      </c>
      <c r="F21" s="3"/>
      <c r="G21" s="165">
        <f>'Prior Year - FY18 - Table 4'!U16</f>
        <v>992.41</v>
      </c>
      <c r="I21" s="6">
        <f t="shared" si="1"/>
        <v>33.629999999999995</v>
      </c>
      <c r="J21" s="7">
        <f t="shared" si="2"/>
        <v>3.3887203877429689E-2</v>
      </c>
      <c r="L21" s="101">
        <v>-1.1899015275763937E-2</v>
      </c>
      <c r="O21" s="317"/>
      <c r="P21" s="169">
        <f t="shared" si="3"/>
        <v>0</v>
      </c>
      <c r="Q21" s="169">
        <f t="shared" si="4"/>
        <v>0</v>
      </c>
      <c r="R21" s="169">
        <f t="shared" si="5"/>
        <v>0</v>
      </c>
      <c r="S21" s="170">
        <f t="shared" si="6"/>
        <v>0</v>
      </c>
      <c r="T21" s="321">
        <f t="shared" si="0"/>
        <v>1026.04</v>
      </c>
      <c r="U21" s="65">
        <f t="shared" si="7"/>
        <v>2339.37</v>
      </c>
      <c r="W21" s="311">
        <f>+'Current Year - FY19 - Table 4'!AE16</f>
        <v>177.78000000000003</v>
      </c>
      <c r="X21" s="322"/>
    </row>
    <row r="22" spans="2:24" ht="15.75" customHeight="1" x14ac:dyDescent="0.2">
      <c r="B22" s="146"/>
      <c r="C22" s="106" t="s">
        <v>6</v>
      </c>
      <c r="E22" s="65">
        <f>+'Current Year - FY19 - Table 4'!U17</f>
        <v>915.14</v>
      </c>
      <c r="F22" s="3"/>
      <c r="G22" s="165">
        <f>'Prior Year - FY18 - Table 4'!U17</f>
        <v>885.13</v>
      </c>
      <c r="I22" s="6">
        <f t="shared" si="1"/>
        <v>30.009999999999991</v>
      </c>
      <c r="J22" s="7">
        <f t="shared" si="2"/>
        <v>3.3904624179499049E-2</v>
      </c>
      <c r="L22" s="101">
        <v>-1.6527274723271607E-2</v>
      </c>
      <c r="O22" s="317"/>
      <c r="P22" s="169">
        <f t="shared" si="3"/>
        <v>0</v>
      </c>
      <c r="Q22" s="169">
        <f t="shared" si="4"/>
        <v>0</v>
      </c>
      <c r="R22" s="169">
        <f t="shared" si="5"/>
        <v>0</v>
      </c>
      <c r="S22" s="170">
        <f t="shared" si="6"/>
        <v>0</v>
      </c>
      <c r="T22" s="321">
        <f t="shared" si="0"/>
        <v>915.14</v>
      </c>
      <c r="U22" s="65">
        <f t="shared" si="7"/>
        <v>2086.52</v>
      </c>
      <c r="W22" s="311">
        <f>+'Current Year - FY19 - Table 4'!AE17</f>
        <v>177.78000000000003</v>
      </c>
      <c r="X22" s="322"/>
    </row>
    <row r="23" spans="2:24" ht="15.75" customHeight="1" x14ac:dyDescent="0.2">
      <c r="B23" s="146"/>
      <c r="C23" s="106" t="s">
        <v>7</v>
      </c>
      <c r="E23" s="65">
        <f>+'Current Year - FY19 - Table 4'!U18</f>
        <v>941.21</v>
      </c>
      <c r="F23" s="3"/>
      <c r="G23" s="165">
        <f>'Prior Year - FY18 - Table 4'!U18</f>
        <v>910.33999999999992</v>
      </c>
      <c r="I23" s="6">
        <f t="shared" si="1"/>
        <v>30.870000000000118</v>
      </c>
      <c r="J23" s="7">
        <f t="shared" si="2"/>
        <v>3.3910407100643851E-2</v>
      </c>
      <c r="L23" s="101">
        <v>-2.1030989046189861E-2</v>
      </c>
      <c r="O23" s="317"/>
      <c r="P23" s="169">
        <f t="shared" si="3"/>
        <v>0</v>
      </c>
      <c r="Q23" s="169">
        <f t="shared" si="4"/>
        <v>0</v>
      </c>
      <c r="R23" s="169">
        <f t="shared" si="5"/>
        <v>0</v>
      </c>
      <c r="S23" s="170">
        <f t="shared" si="6"/>
        <v>0</v>
      </c>
      <c r="T23" s="321">
        <f t="shared" si="0"/>
        <v>941.21</v>
      </c>
      <c r="U23" s="65">
        <f t="shared" si="7"/>
        <v>2145.96</v>
      </c>
      <c r="W23" s="311">
        <f>+'Current Year - FY19 - Table 4'!AE18</f>
        <v>115.04</v>
      </c>
      <c r="X23" s="322"/>
    </row>
    <row r="24" spans="2:24" ht="15.75" customHeight="1" x14ac:dyDescent="0.2">
      <c r="B24" s="146"/>
      <c r="C24" s="106" t="s">
        <v>8</v>
      </c>
      <c r="E24" s="65">
        <f>+'Current Year - FY19 - Table 4'!U19</f>
        <v>863.57</v>
      </c>
      <c r="F24" s="3"/>
      <c r="G24" s="165">
        <f>'Prior Year - FY18 - Table 4'!U19</f>
        <v>835.25</v>
      </c>
      <c r="I24" s="6">
        <f t="shared" si="1"/>
        <v>28.32000000000005</v>
      </c>
      <c r="J24" s="7">
        <f t="shared" si="2"/>
        <v>3.3906016162825563E-2</v>
      </c>
      <c r="L24" s="101">
        <v>-1.7606857071145593E-2</v>
      </c>
      <c r="O24" s="317"/>
      <c r="P24" s="169">
        <f t="shared" si="3"/>
        <v>0</v>
      </c>
      <c r="Q24" s="169">
        <f t="shared" si="4"/>
        <v>0</v>
      </c>
      <c r="R24" s="169">
        <f t="shared" si="5"/>
        <v>0</v>
      </c>
      <c r="S24" s="170">
        <f t="shared" si="6"/>
        <v>0</v>
      </c>
      <c r="T24" s="321">
        <f t="shared" si="0"/>
        <v>863.57</v>
      </c>
      <c r="U24" s="65">
        <f t="shared" si="7"/>
        <v>1968.94</v>
      </c>
      <c r="W24" s="311">
        <f>+'Current Year - FY19 - Table 4'!AE19</f>
        <v>115.04</v>
      </c>
      <c r="X24" s="322"/>
    </row>
    <row r="25" spans="2:24" ht="15.75" customHeight="1" thickBot="1" x14ac:dyDescent="0.25">
      <c r="B25" s="21"/>
      <c r="C25" s="149" t="s">
        <v>9</v>
      </c>
      <c r="D25" s="131"/>
      <c r="E25" s="150">
        <f>+'Current Year - FY19 - Table 4'!U20</f>
        <v>826.58999999999992</v>
      </c>
      <c r="F25" s="151"/>
      <c r="G25" s="152">
        <f>'Prior Year - FY18 - Table 4'!U20</f>
        <v>799.48</v>
      </c>
      <c r="H25" s="131"/>
      <c r="I25" s="153">
        <f t="shared" si="1"/>
        <v>27.1099999999999</v>
      </c>
      <c r="J25" s="154">
        <f t="shared" si="2"/>
        <v>3.3909541201781031E-2</v>
      </c>
      <c r="K25" s="131"/>
      <c r="L25" s="155">
        <v>-1.9924712235668333E-2</v>
      </c>
      <c r="O25" s="317"/>
      <c r="P25" s="169">
        <f t="shared" si="3"/>
        <v>0</v>
      </c>
      <c r="Q25" s="169">
        <f t="shared" si="4"/>
        <v>0</v>
      </c>
      <c r="R25" s="169">
        <f t="shared" si="5"/>
        <v>0</v>
      </c>
      <c r="S25" s="170">
        <f t="shared" si="6"/>
        <v>0</v>
      </c>
      <c r="T25" s="321">
        <f t="shared" si="0"/>
        <v>826.59</v>
      </c>
      <c r="U25" s="150">
        <f t="shared" si="7"/>
        <v>1884.63</v>
      </c>
      <c r="W25" s="311">
        <f>+'Current Year - FY19 - Table 4'!AE20</f>
        <v>58.57</v>
      </c>
      <c r="X25" s="322"/>
    </row>
    <row r="26" spans="2:24" ht="15.75" customHeight="1" x14ac:dyDescent="0.2">
      <c r="B26" s="147" t="s">
        <v>110</v>
      </c>
      <c r="C26" s="148" t="s">
        <v>10</v>
      </c>
      <c r="E26" s="65">
        <f>+'Current Year - FY19 - Table 4'!U21</f>
        <v>964.58</v>
      </c>
      <c r="F26" s="3"/>
      <c r="G26" s="165">
        <f>'Prior Year - FY18 - Table 4'!U21</f>
        <v>932.94999999999993</v>
      </c>
      <c r="I26" s="6">
        <f t="shared" si="1"/>
        <v>31.630000000000109</v>
      </c>
      <c r="J26" s="7">
        <f t="shared" si="2"/>
        <v>3.3903210247065878E-2</v>
      </c>
      <c r="L26" s="101">
        <v>-4.9136658832498045E-4</v>
      </c>
      <c r="O26" s="317"/>
      <c r="P26" s="169">
        <f t="shared" si="3"/>
        <v>0</v>
      </c>
      <c r="Q26" s="169">
        <f t="shared" si="4"/>
        <v>0</v>
      </c>
      <c r="R26" s="169">
        <f t="shared" si="5"/>
        <v>0</v>
      </c>
      <c r="S26" s="170">
        <f t="shared" si="6"/>
        <v>0</v>
      </c>
      <c r="T26" s="321">
        <f t="shared" si="0"/>
        <v>964.58</v>
      </c>
      <c r="U26" s="65">
        <f t="shared" si="7"/>
        <v>2199.2399999999998</v>
      </c>
      <c r="W26" s="311">
        <f>+'Current Year - FY19 - Table 4'!AE21</f>
        <v>391.11</v>
      </c>
      <c r="X26" s="322"/>
    </row>
    <row r="27" spans="2:24" ht="15.75" customHeight="1" x14ac:dyDescent="0.2">
      <c r="B27" s="146" t="s">
        <v>113</v>
      </c>
      <c r="C27" s="108" t="s">
        <v>11</v>
      </c>
      <c r="E27" s="65">
        <f>+'Current Year - FY19 - Table 4'!U22</f>
        <v>964.58</v>
      </c>
      <c r="F27" s="3"/>
      <c r="G27" s="165">
        <f>'Prior Year - FY18 - Table 4'!U22</f>
        <v>932.94999999999993</v>
      </c>
      <c r="I27" s="6">
        <f t="shared" si="1"/>
        <v>31.630000000000109</v>
      </c>
      <c r="J27" s="7">
        <f t="shared" si="2"/>
        <v>3.3903210247065878E-2</v>
      </c>
      <c r="L27" s="101">
        <v>5.7356415885855103E-4</v>
      </c>
      <c r="O27" s="317"/>
      <c r="P27" s="169">
        <f t="shared" si="3"/>
        <v>0</v>
      </c>
      <c r="Q27" s="169">
        <f t="shared" si="4"/>
        <v>0</v>
      </c>
      <c r="R27" s="169">
        <f t="shared" si="5"/>
        <v>0</v>
      </c>
      <c r="S27" s="170">
        <f t="shared" si="6"/>
        <v>0</v>
      </c>
      <c r="T27" s="321">
        <f t="shared" si="0"/>
        <v>964.58</v>
      </c>
      <c r="U27" s="65">
        <f t="shared" si="7"/>
        <v>2199.2399999999998</v>
      </c>
      <c r="W27" s="311">
        <f>+'Current Year - FY19 - Table 4'!AE22</f>
        <v>391.11</v>
      </c>
      <c r="X27" s="322"/>
    </row>
    <row r="28" spans="2:24" ht="15.75" customHeight="1" x14ac:dyDescent="0.2">
      <c r="B28" s="146"/>
      <c r="C28" s="108" t="s">
        <v>12</v>
      </c>
      <c r="E28" s="65">
        <f>+'Current Year - FY19 - Table 4'!U23</f>
        <v>806.54</v>
      </c>
      <c r="F28" s="3"/>
      <c r="G28" s="165">
        <f>'Prior Year - FY18 - Table 4'!U23</f>
        <v>780.09</v>
      </c>
      <c r="I28" s="6">
        <f t="shared" si="1"/>
        <v>26.449999999999932</v>
      </c>
      <c r="J28" s="7">
        <f t="shared" si="2"/>
        <v>3.3906344139778652E-2</v>
      </c>
      <c r="L28" s="101">
        <v>2.8387286383263401E-3</v>
      </c>
      <c r="O28" s="317"/>
      <c r="P28" s="169">
        <f t="shared" si="3"/>
        <v>0</v>
      </c>
      <c r="Q28" s="169">
        <f t="shared" si="4"/>
        <v>0</v>
      </c>
      <c r="R28" s="169">
        <f t="shared" si="5"/>
        <v>0</v>
      </c>
      <c r="S28" s="170">
        <f t="shared" si="6"/>
        <v>0</v>
      </c>
      <c r="T28" s="321">
        <f t="shared" si="0"/>
        <v>806.54</v>
      </c>
      <c r="U28" s="65">
        <f t="shared" si="7"/>
        <v>1838.91</v>
      </c>
      <c r="W28" s="311">
        <f>+'Current Year - FY19 - Table 4'!AE23</f>
        <v>391.11</v>
      </c>
      <c r="X28" s="322"/>
    </row>
    <row r="29" spans="2:24" ht="15.75" customHeight="1" x14ac:dyDescent="0.2">
      <c r="B29" s="146"/>
      <c r="C29" s="108" t="s">
        <v>13</v>
      </c>
      <c r="E29" s="65">
        <f>+'Current Year - FY19 - Table 4'!U24</f>
        <v>827.49</v>
      </c>
      <c r="F29" s="3"/>
      <c r="G29" s="165">
        <f>'Prior Year - FY18 - Table 4'!U24</f>
        <v>800.3599999999999</v>
      </c>
      <c r="I29" s="6">
        <f t="shared" si="1"/>
        <v>27.130000000000109</v>
      </c>
      <c r="J29" s="7">
        <f t="shared" si="2"/>
        <v>3.3897246239192505E-2</v>
      </c>
      <c r="L29" s="101">
        <v>-9.8674718377042055E-3</v>
      </c>
      <c r="O29" s="317"/>
      <c r="P29" s="169">
        <f t="shared" si="3"/>
        <v>0</v>
      </c>
      <c r="Q29" s="169">
        <f t="shared" si="4"/>
        <v>0</v>
      </c>
      <c r="R29" s="169">
        <f t="shared" si="5"/>
        <v>0</v>
      </c>
      <c r="S29" s="170">
        <f t="shared" si="6"/>
        <v>0</v>
      </c>
      <c r="T29" s="321">
        <f t="shared" si="0"/>
        <v>827.49</v>
      </c>
      <c r="U29" s="65">
        <f t="shared" si="7"/>
        <v>1886.68</v>
      </c>
      <c r="W29" s="311">
        <f>+'Current Year - FY19 - Table 4'!AE24</f>
        <v>267.71999999999997</v>
      </c>
      <c r="X29" s="322"/>
    </row>
    <row r="30" spans="2:24" ht="15.75" customHeight="1" x14ac:dyDescent="0.2">
      <c r="B30" s="146"/>
      <c r="C30" s="108" t="s">
        <v>14</v>
      </c>
      <c r="E30" s="65">
        <f>+'Current Year - FY19 - Table 4'!U25</f>
        <v>716.59</v>
      </c>
      <c r="F30" s="3"/>
      <c r="G30" s="165">
        <f>'Prior Year - FY18 - Table 4'!U25</f>
        <v>693.08</v>
      </c>
      <c r="I30" s="6">
        <f t="shared" si="1"/>
        <v>23.509999999999991</v>
      </c>
      <c r="J30" s="7">
        <f t="shared" si="2"/>
        <v>3.3921048075258253E-2</v>
      </c>
      <c r="L30" s="101">
        <v>-7.7334496907252685E-3</v>
      </c>
      <c r="O30" s="317"/>
      <c r="P30" s="169">
        <f t="shared" si="3"/>
        <v>0</v>
      </c>
      <c r="Q30" s="169">
        <f t="shared" si="4"/>
        <v>0</v>
      </c>
      <c r="R30" s="169">
        <f t="shared" si="5"/>
        <v>0</v>
      </c>
      <c r="S30" s="170">
        <f t="shared" si="6"/>
        <v>0</v>
      </c>
      <c r="T30" s="321">
        <f t="shared" si="0"/>
        <v>716.59</v>
      </c>
      <c r="U30" s="65">
        <f t="shared" si="7"/>
        <v>1633.83</v>
      </c>
      <c r="W30" s="311">
        <f>+'Current Year - FY19 - Table 4'!AE25</f>
        <v>267.71999999999997</v>
      </c>
      <c r="X30" s="322"/>
    </row>
    <row r="31" spans="2:24" ht="15.75" customHeight="1" x14ac:dyDescent="0.2">
      <c r="B31" s="146"/>
      <c r="C31" s="108" t="s">
        <v>15</v>
      </c>
      <c r="E31" s="65">
        <f>+'Current Year - FY19 - Table 4'!U26</f>
        <v>713.81</v>
      </c>
      <c r="F31" s="3"/>
      <c r="G31" s="165">
        <f>'Prior Year - FY18 - Table 4'!U26</f>
        <v>690.4</v>
      </c>
      <c r="I31" s="6">
        <f t="shared" si="1"/>
        <v>23.409999999999968</v>
      </c>
      <c r="J31" s="7">
        <f t="shared" si="2"/>
        <v>3.3907879490150596E-2</v>
      </c>
      <c r="L31" s="101">
        <v>1.6280256458692257E-3</v>
      </c>
      <c r="O31" s="317"/>
      <c r="P31" s="169">
        <f t="shared" si="3"/>
        <v>0</v>
      </c>
      <c r="Q31" s="169">
        <f t="shared" si="4"/>
        <v>0</v>
      </c>
      <c r="R31" s="169">
        <f t="shared" si="5"/>
        <v>0</v>
      </c>
      <c r="S31" s="170">
        <f t="shared" si="6"/>
        <v>0</v>
      </c>
      <c r="T31" s="321">
        <f t="shared" si="0"/>
        <v>713.81</v>
      </c>
      <c r="U31" s="65">
        <f t="shared" si="7"/>
        <v>1627.49</v>
      </c>
      <c r="W31" s="311">
        <f>+'Current Year - FY19 - Table 4'!AE26</f>
        <v>267.71999999999997</v>
      </c>
      <c r="X31" s="322"/>
    </row>
    <row r="32" spans="2:24" ht="15.75" customHeight="1" x14ac:dyDescent="0.2">
      <c r="B32" s="146"/>
      <c r="C32" s="108" t="s">
        <v>16</v>
      </c>
      <c r="E32" s="65">
        <f>+'Current Year - FY19 - Table 4'!U27</f>
        <v>721.06</v>
      </c>
      <c r="F32" s="3"/>
      <c r="G32" s="165">
        <f>'Prior Year - FY18 - Table 4'!U27</f>
        <v>697.40000000000009</v>
      </c>
      <c r="I32" s="6">
        <f t="shared" si="1"/>
        <v>23.659999999999854</v>
      </c>
      <c r="J32" s="7">
        <f t="shared" si="2"/>
        <v>3.392601089761952E-2</v>
      </c>
      <c r="L32" s="101">
        <v>-1.4777278772679812E-2</v>
      </c>
      <c r="O32" s="317"/>
      <c r="P32" s="169">
        <f t="shared" si="3"/>
        <v>0</v>
      </c>
      <c r="Q32" s="169">
        <f t="shared" si="4"/>
        <v>0</v>
      </c>
      <c r="R32" s="169">
        <f t="shared" si="5"/>
        <v>0</v>
      </c>
      <c r="S32" s="170">
        <f t="shared" si="6"/>
        <v>0</v>
      </c>
      <c r="T32" s="321">
        <f t="shared" si="0"/>
        <v>721.06</v>
      </c>
      <c r="U32" s="65">
        <f t="shared" si="7"/>
        <v>1644.02</v>
      </c>
      <c r="W32" s="311">
        <f>+'Current Year - FY19 - Table 4'!AE27</f>
        <v>177.78000000000003</v>
      </c>
      <c r="X32" s="322"/>
    </row>
    <row r="33" spans="2:24" ht="15.75" customHeight="1" x14ac:dyDescent="0.2">
      <c r="B33" s="146"/>
      <c r="C33" s="108" t="s">
        <v>17</v>
      </c>
      <c r="E33" s="65">
        <f>+'Current Year - FY19 - Table 4'!U28</f>
        <v>648.95999999999992</v>
      </c>
      <c r="F33" s="3"/>
      <c r="G33" s="165">
        <f>'Prior Year - FY18 - Table 4'!U28</f>
        <v>627.68000000000006</v>
      </c>
      <c r="I33" s="6">
        <f t="shared" si="1"/>
        <v>21.279999999999859</v>
      </c>
      <c r="J33" s="7">
        <f t="shared" si="2"/>
        <v>3.3902625541677063E-2</v>
      </c>
      <c r="L33" s="101">
        <v>-1.2128879874596219E-2</v>
      </c>
      <c r="O33" s="317"/>
      <c r="P33" s="169">
        <f t="shared" si="3"/>
        <v>0</v>
      </c>
      <c r="Q33" s="169">
        <f t="shared" si="4"/>
        <v>0</v>
      </c>
      <c r="R33" s="169">
        <f t="shared" si="5"/>
        <v>0</v>
      </c>
      <c r="S33" s="170">
        <f t="shared" si="6"/>
        <v>0</v>
      </c>
      <c r="T33" s="321">
        <f t="shared" si="0"/>
        <v>648.96</v>
      </c>
      <c r="U33" s="65">
        <f t="shared" si="7"/>
        <v>1479.63</v>
      </c>
      <c r="W33" s="311">
        <f>+'Current Year - FY19 - Table 4'!AE28</f>
        <v>177.78000000000003</v>
      </c>
      <c r="X33" s="322"/>
    </row>
    <row r="34" spans="2:24" ht="15.75" customHeight="1" x14ac:dyDescent="0.2">
      <c r="B34" s="146"/>
      <c r="C34" s="108" t="s">
        <v>18</v>
      </c>
      <c r="E34" s="65">
        <f>+'Current Year - FY19 - Table 4'!U29</f>
        <v>571.34</v>
      </c>
      <c r="F34" s="3"/>
      <c r="G34" s="165">
        <f>'Prior Year - FY18 - Table 4'!U29</f>
        <v>552.58999999999992</v>
      </c>
      <c r="I34" s="6">
        <f t="shared" si="1"/>
        <v>18.750000000000114</v>
      </c>
      <c r="J34" s="7">
        <f t="shared" si="2"/>
        <v>3.3931124341736396E-2</v>
      </c>
      <c r="L34" s="101">
        <v>-5.4548372636601568E-3</v>
      </c>
      <c r="O34" s="317"/>
      <c r="P34" s="169">
        <f t="shared" si="3"/>
        <v>0</v>
      </c>
      <c r="Q34" s="169">
        <f t="shared" si="4"/>
        <v>0</v>
      </c>
      <c r="R34" s="169">
        <f t="shared" si="5"/>
        <v>0</v>
      </c>
      <c r="S34" s="170">
        <f t="shared" si="6"/>
        <v>0</v>
      </c>
      <c r="T34" s="321">
        <f t="shared" si="0"/>
        <v>571.34</v>
      </c>
      <c r="U34" s="65">
        <f t="shared" si="7"/>
        <v>1302.6600000000001</v>
      </c>
      <c r="W34" s="311">
        <f>+'Current Year - FY19 - Table 4'!AE29</f>
        <v>177.78000000000003</v>
      </c>
      <c r="X34" s="322"/>
    </row>
    <row r="35" spans="2:24" ht="15.75" customHeight="1" x14ac:dyDescent="0.2">
      <c r="B35" s="146"/>
      <c r="C35" s="108" t="s">
        <v>19</v>
      </c>
      <c r="E35" s="65">
        <f>+'Current Year - FY19 - Table 4'!U30</f>
        <v>633.45000000000005</v>
      </c>
      <c r="F35" s="3"/>
      <c r="G35" s="165">
        <f>'Prior Year - FY18 - Table 4'!U30</f>
        <v>612.66999999999996</v>
      </c>
      <c r="I35" s="6">
        <f t="shared" si="1"/>
        <v>20.780000000000086</v>
      </c>
      <c r="J35" s="7">
        <f t="shared" si="2"/>
        <v>3.3917116881845184E-2</v>
      </c>
      <c r="L35" s="101">
        <v>-1.3496335268756108E-2</v>
      </c>
      <c r="O35" s="317"/>
      <c r="P35" s="169">
        <f t="shared" si="3"/>
        <v>0</v>
      </c>
      <c r="Q35" s="169">
        <f t="shared" si="4"/>
        <v>0</v>
      </c>
      <c r="R35" s="169">
        <f t="shared" si="5"/>
        <v>0</v>
      </c>
      <c r="S35" s="170">
        <f t="shared" si="6"/>
        <v>0</v>
      </c>
      <c r="T35" s="321">
        <f t="shared" si="0"/>
        <v>633.45000000000005</v>
      </c>
      <c r="U35" s="65">
        <f t="shared" si="7"/>
        <v>1444.27</v>
      </c>
      <c r="W35" s="311">
        <f>+'Current Year - FY19 - Table 4'!AE30</f>
        <v>115.04</v>
      </c>
      <c r="X35" s="322"/>
    </row>
    <row r="36" spans="2:24" ht="15.75" customHeight="1" x14ac:dyDescent="0.2">
      <c r="B36" s="146"/>
      <c r="C36" s="108" t="s">
        <v>20</v>
      </c>
      <c r="E36" s="65">
        <f>+'Current Year - FY19 - Table 4'!U31</f>
        <v>594.64</v>
      </c>
      <c r="F36" s="3"/>
      <c r="G36" s="165">
        <f>'Prior Year - FY18 - Table 4'!U31</f>
        <v>575.13</v>
      </c>
      <c r="I36" s="6">
        <f t="shared" si="1"/>
        <v>19.509999999999991</v>
      </c>
      <c r="J36" s="7">
        <f t="shared" si="2"/>
        <v>3.3922765287847947E-2</v>
      </c>
      <c r="L36" s="101">
        <v>-1.4536006343446813E-2</v>
      </c>
      <c r="O36" s="317"/>
      <c r="P36" s="169">
        <f t="shared" si="3"/>
        <v>0</v>
      </c>
      <c r="Q36" s="169">
        <f t="shared" si="4"/>
        <v>0</v>
      </c>
      <c r="R36" s="169">
        <f t="shared" si="5"/>
        <v>0</v>
      </c>
      <c r="S36" s="170">
        <f t="shared" si="6"/>
        <v>0</v>
      </c>
      <c r="T36" s="321">
        <f t="shared" si="0"/>
        <v>594.64</v>
      </c>
      <c r="U36" s="65">
        <f t="shared" si="7"/>
        <v>1355.78</v>
      </c>
      <c r="W36" s="311">
        <f>+'Current Year - FY19 - Table 4'!AE31</f>
        <v>115.04</v>
      </c>
      <c r="X36" s="322"/>
    </row>
    <row r="37" spans="2:24" ht="15.75" customHeight="1" x14ac:dyDescent="0.2">
      <c r="B37" s="146"/>
      <c r="C37" s="108" t="s">
        <v>21</v>
      </c>
      <c r="E37" s="65">
        <f>+'Current Year - FY19 - Table 4'!U32</f>
        <v>489.27</v>
      </c>
      <c r="F37" s="3"/>
      <c r="G37" s="165">
        <f>'Prior Year - FY18 - Table 4'!U32</f>
        <v>473.23</v>
      </c>
      <c r="I37" s="6">
        <f t="shared" si="1"/>
        <v>16.039999999999964</v>
      </c>
      <c r="J37" s="7">
        <f t="shared" si="2"/>
        <v>3.3894723495974395E-2</v>
      </c>
      <c r="L37" s="101">
        <v>-1.0606792603636481E-2</v>
      </c>
      <c r="O37" s="317"/>
      <c r="P37" s="169">
        <f t="shared" si="3"/>
        <v>0</v>
      </c>
      <c r="Q37" s="169">
        <f t="shared" si="4"/>
        <v>0</v>
      </c>
      <c r="R37" s="169">
        <f t="shared" si="5"/>
        <v>0</v>
      </c>
      <c r="S37" s="170">
        <f t="shared" si="6"/>
        <v>0</v>
      </c>
      <c r="T37" s="321">
        <f t="shared" si="0"/>
        <v>489.27</v>
      </c>
      <c r="U37" s="65">
        <f t="shared" si="7"/>
        <v>1115.54</v>
      </c>
      <c r="W37" s="311">
        <f>+'Current Year - FY19 - Table 4'!AE32</f>
        <v>115.04</v>
      </c>
      <c r="X37" s="322"/>
    </row>
    <row r="38" spans="2:24" ht="15.75" customHeight="1" x14ac:dyDescent="0.2">
      <c r="B38" s="146"/>
      <c r="C38" s="108" t="s">
        <v>22</v>
      </c>
      <c r="E38" s="65">
        <f>+'Current Year - FY19 - Table 4'!U33</f>
        <v>615.88</v>
      </c>
      <c r="F38" s="3"/>
      <c r="G38" s="165">
        <f>'Prior Year - FY18 - Table 4'!U33</f>
        <v>595.68000000000006</v>
      </c>
      <c r="I38" s="6">
        <f t="shared" si="1"/>
        <v>20.199999999999932</v>
      </c>
      <c r="J38" s="7">
        <f t="shared" si="2"/>
        <v>3.3910824603814012E-2</v>
      </c>
      <c r="L38" s="101">
        <v>-1.84550629578841E-2</v>
      </c>
      <c r="O38" s="317"/>
      <c r="P38" s="169">
        <f t="shared" si="3"/>
        <v>0</v>
      </c>
      <c r="Q38" s="169">
        <f t="shared" si="4"/>
        <v>0</v>
      </c>
      <c r="R38" s="169">
        <f t="shared" si="5"/>
        <v>0</v>
      </c>
      <c r="S38" s="170">
        <f t="shared" si="6"/>
        <v>0</v>
      </c>
      <c r="T38" s="321">
        <f t="shared" si="0"/>
        <v>615.88</v>
      </c>
      <c r="U38" s="65">
        <f t="shared" si="7"/>
        <v>1404.21</v>
      </c>
      <c r="W38" s="311">
        <f>+'Current Year - FY19 - Table 4'!AE33</f>
        <v>58.57</v>
      </c>
      <c r="X38" s="322"/>
    </row>
    <row r="39" spans="2:24" ht="15.75" customHeight="1" thickBot="1" x14ac:dyDescent="0.25">
      <c r="B39" s="21"/>
      <c r="C39" s="157" t="s">
        <v>23</v>
      </c>
      <c r="D39" s="131"/>
      <c r="E39" s="150">
        <f>+'Current Year - FY19 - Table 4'!U34</f>
        <v>396.84000000000003</v>
      </c>
      <c r="F39" s="151"/>
      <c r="G39" s="152">
        <f>'Prior Year - FY18 - Table 4'!U34</f>
        <v>383.82</v>
      </c>
      <c r="H39" s="131"/>
      <c r="I39" s="153">
        <f t="shared" si="1"/>
        <v>13.020000000000039</v>
      </c>
      <c r="J39" s="154">
        <f t="shared" si="2"/>
        <v>3.3922151008285238E-2</v>
      </c>
      <c r="K39" s="131"/>
      <c r="L39" s="155">
        <v>-1.3433650992077297E-2</v>
      </c>
      <c r="O39" s="317"/>
      <c r="P39" s="169">
        <f t="shared" si="3"/>
        <v>0</v>
      </c>
      <c r="Q39" s="169">
        <f t="shared" si="4"/>
        <v>0</v>
      </c>
      <c r="R39" s="169">
        <f t="shared" si="5"/>
        <v>0</v>
      </c>
      <c r="S39" s="170">
        <f t="shared" si="6"/>
        <v>0</v>
      </c>
      <c r="T39" s="321">
        <f t="shared" si="0"/>
        <v>396.84</v>
      </c>
      <c r="U39" s="150">
        <f t="shared" si="7"/>
        <v>904.8</v>
      </c>
      <c r="W39" s="311">
        <f>+'Current Year - FY19 - Table 4'!AE34</f>
        <v>58.57</v>
      </c>
      <c r="X39" s="322"/>
    </row>
    <row r="40" spans="2:24" ht="15.75" customHeight="1" x14ac:dyDescent="0.2">
      <c r="B40" s="147" t="s">
        <v>112</v>
      </c>
      <c r="C40" s="156" t="s">
        <v>73</v>
      </c>
      <c r="E40" s="65">
        <f>+'Current Year - FY19 - Table 4'!U35</f>
        <v>1161.6100000000001</v>
      </c>
      <c r="F40" s="3"/>
      <c r="G40" s="165">
        <f>'Prior Year - FY18 - Table 4'!U35</f>
        <v>1123.52</v>
      </c>
      <c r="I40" s="6">
        <f t="shared" si="1"/>
        <v>38.090000000000146</v>
      </c>
      <c r="J40" s="7">
        <f t="shared" si="2"/>
        <v>3.3902378239817843E-2</v>
      </c>
      <c r="L40" s="101">
        <v>-3.497850826731308E-2</v>
      </c>
      <c r="O40" s="317"/>
      <c r="P40" s="169">
        <f t="shared" si="3"/>
        <v>0</v>
      </c>
      <c r="Q40" s="169">
        <f t="shared" si="4"/>
        <v>0</v>
      </c>
      <c r="R40" s="169">
        <f t="shared" si="5"/>
        <v>0</v>
      </c>
      <c r="S40" s="170">
        <f t="shared" si="6"/>
        <v>0</v>
      </c>
      <c r="T40" s="321">
        <f t="shared" si="0"/>
        <v>1161.6099999999999</v>
      </c>
      <c r="U40" s="65">
        <f t="shared" si="7"/>
        <v>2648.47</v>
      </c>
      <c r="W40" s="311">
        <f>+'Current Year - FY19 - Table 4'!AE35</f>
        <v>27.54</v>
      </c>
      <c r="X40" s="322"/>
    </row>
    <row r="41" spans="2:24" ht="15.75" customHeight="1" x14ac:dyDescent="0.2">
      <c r="B41" s="146"/>
      <c r="C41" s="107" t="s">
        <v>74</v>
      </c>
      <c r="E41" s="65">
        <f>+'Current Year - FY19 - Table 4'!U36</f>
        <v>909.29</v>
      </c>
      <c r="F41" s="3"/>
      <c r="G41" s="165">
        <f>'Prior Year - FY18 - Table 4'!U36</f>
        <v>879.49</v>
      </c>
      <c r="I41" s="6">
        <f t="shared" si="1"/>
        <v>29.799999999999955</v>
      </c>
      <c r="J41" s="7">
        <f t="shared" si="2"/>
        <v>3.388327326063964E-2</v>
      </c>
      <c r="L41" s="101">
        <v>-3.0571026791401952E-2</v>
      </c>
      <c r="O41" s="317"/>
      <c r="P41" s="169">
        <f t="shared" si="3"/>
        <v>0</v>
      </c>
      <c r="Q41" s="169">
        <f t="shared" si="4"/>
        <v>0</v>
      </c>
      <c r="R41" s="169">
        <f t="shared" si="5"/>
        <v>0</v>
      </c>
      <c r="S41" s="170">
        <f t="shared" si="6"/>
        <v>0</v>
      </c>
      <c r="T41" s="321">
        <f t="shared" si="0"/>
        <v>909.29</v>
      </c>
      <c r="U41" s="65">
        <f t="shared" si="7"/>
        <v>2073.1799999999998</v>
      </c>
      <c r="W41" s="311">
        <f>+'Current Year - FY19 - Table 4'!AE36</f>
        <v>27.54</v>
      </c>
      <c r="X41" s="322"/>
    </row>
    <row r="42" spans="2:24" ht="15.75" customHeight="1" thickBot="1" x14ac:dyDescent="0.25">
      <c r="B42" s="21"/>
      <c r="C42" s="160" t="s">
        <v>75</v>
      </c>
      <c r="D42" s="131"/>
      <c r="E42" s="150">
        <f>+'Current Year - FY19 - Table 4'!U37</f>
        <v>812.26</v>
      </c>
      <c r="F42" s="151"/>
      <c r="G42" s="152">
        <f>'Prior Year - FY18 - Table 4'!U37</f>
        <v>785.63</v>
      </c>
      <c r="H42" s="131"/>
      <c r="I42" s="153">
        <f t="shared" si="1"/>
        <v>26.629999999999995</v>
      </c>
      <c r="J42" s="154">
        <f t="shared" si="2"/>
        <v>3.3896363428076823E-2</v>
      </c>
      <c r="K42" s="131"/>
      <c r="L42" s="101">
        <v>-2.6211267843871188E-2</v>
      </c>
      <c r="O42" s="317"/>
      <c r="P42" s="169">
        <f t="shared" si="3"/>
        <v>0</v>
      </c>
      <c r="Q42" s="169">
        <f t="shared" si="4"/>
        <v>0</v>
      </c>
      <c r="R42" s="169">
        <f t="shared" si="5"/>
        <v>0</v>
      </c>
      <c r="S42" s="170">
        <f t="shared" si="6"/>
        <v>0</v>
      </c>
      <c r="T42" s="321">
        <f t="shared" si="0"/>
        <v>812.26</v>
      </c>
      <c r="U42" s="150">
        <f t="shared" si="7"/>
        <v>1851.95</v>
      </c>
      <c r="W42" s="311">
        <f>+'Current Year - FY19 - Table 4'!AE37</f>
        <v>27.54</v>
      </c>
      <c r="X42" s="322"/>
    </row>
    <row r="43" spans="2:24" ht="15.75" customHeight="1" x14ac:dyDescent="0.2">
      <c r="B43" s="147" t="s">
        <v>97</v>
      </c>
      <c r="C43" s="156" t="s">
        <v>76</v>
      </c>
      <c r="E43" s="65">
        <f>+'Current Year - FY19 - Table 4'!U38</f>
        <v>784.54</v>
      </c>
      <c r="F43" s="3"/>
      <c r="G43" s="165">
        <f>'Prior Year - FY18 - Table 4'!U38</f>
        <v>758.81</v>
      </c>
      <c r="I43" s="6">
        <f t="shared" si="1"/>
        <v>25.730000000000018</v>
      </c>
      <c r="J43" s="7">
        <f t="shared" si="2"/>
        <v>3.3908356505581133E-2</v>
      </c>
      <c r="L43" s="101">
        <v>-2.7070026666167528E-2</v>
      </c>
      <c r="O43" s="317"/>
      <c r="P43" s="169">
        <f t="shared" si="3"/>
        <v>0</v>
      </c>
      <c r="Q43" s="169">
        <f t="shared" si="4"/>
        <v>0</v>
      </c>
      <c r="R43" s="169">
        <f t="shared" si="5"/>
        <v>0</v>
      </c>
      <c r="S43" s="170">
        <f t="shared" si="6"/>
        <v>0</v>
      </c>
      <c r="T43" s="321">
        <f t="shared" si="0"/>
        <v>784.54</v>
      </c>
      <c r="U43" s="65">
        <f t="shared" si="7"/>
        <v>1788.75</v>
      </c>
      <c r="W43" s="311">
        <f>+'Current Year - FY19 - Table 4'!AE38</f>
        <v>27.54</v>
      </c>
      <c r="X43" s="322"/>
    </row>
    <row r="44" spans="2:24" ht="15.75" customHeight="1" x14ac:dyDescent="0.2">
      <c r="B44" s="147" t="s">
        <v>98</v>
      </c>
      <c r="C44" s="107" t="s">
        <v>77</v>
      </c>
      <c r="E44" s="65">
        <f>+'Current Year - FY19 - Table 4'!U39</f>
        <v>651.45000000000005</v>
      </c>
      <c r="F44" s="3"/>
      <c r="G44" s="165">
        <f>'Prior Year - FY18 - Table 4'!U39</f>
        <v>630.09</v>
      </c>
      <c r="I44" s="6">
        <f t="shared" si="1"/>
        <v>21.360000000000014</v>
      </c>
      <c r="J44" s="7">
        <f t="shared" si="2"/>
        <v>3.3899919059182042E-2</v>
      </c>
      <c r="L44" s="101">
        <v>-2.4077883396813427E-2</v>
      </c>
      <c r="O44" s="317"/>
      <c r="P44" s="169">
        <f t="shared" si="3"/>
        <v>0</v>
      </c>
      <c r="Q44" s="169">
        <f t="shared" si="4"/>
        <v>0</v>
      </c>
      <c r="R44" s="169">
        <f t="shared" si="5"/>
        <v>0</v>
      </c>
      <c r="S44" s="170">
        <f t="shared" si="6"/>
        <v>0</v>
      </c>
      <c r="T44" s="321">
        <f t="shared" si="0"/>
        <v>651.45000000000005</v>
      </c>
      <c r="U44" s="65">
        <f t="shared" si="7"/>
        <v>1485.31</v>
      </c>
      <c r="W44" s="311">
        <f>+'Current Year - FY19 - Table 4'!AE39</f>
        <v>27.54</v>
      </c>
      <c r="X44" s="322"/>
    </row>
    <row r="45" spans="2:24" ht="15.75" customHeight="1" x14ac:dyDescent="0.2">
      <c r="B45" s="146"/>
      <c r="C45" s="107" t="s">
        <v>78</v>
      </c>
      <c r="E45" s="65">
        <f>+'Current Year - FY19 - Table 4'!U40</f>
        <v>734.61999999999989</v>
      </c>
      <c r="F45" s="3"/>
      <c r="G45" s="165">
        <f>'Prior Year - FY18 - Table 4'!U40</f>
        <v>710.54000000000008</v>
      </c>
      <c r="I45" s="6">
        <f t="shared" si="1"/>
        <v>24.079999999999814</v>
      </c>
      <c r="J45" s="7">
        <f t="shared" si="2"/>
        <v>3.3889717679511093E-2</v>
      </c>
      <c r="L45" s="101">
        <v>-2.4877046670465416E-2</v>
      </c>
      <c r="O45" s="317"/>
      <c r="P45" s="169">
        <f t="shared" si="3"/>
        <v>0</v>
      </c>
      <c r="Q45" s="169">
        <f t="shared" si="4"/>
        <v>0</v>
      </c>
      <c r="R45" s="169">
        <f t="shared" si="5"/>
        <v>0</v>
      </c>
      <c r="S45" s="170">
        <f t="shared" si="6"/>
        <v>0</v>
      </c>
      <c r="T45" s="321">
        <f t="shared" si="0"/>
        <v>734.62</v>
      </c>
      <c r="U45" s="65">
        <f t="shared" si="7"/>
        <v>1674.93</v>
      </c>
      <c r="W45" s="311">
        <f>+'Current Year - FY19 - Table 4'!AE40</f>
        <v>27.54</v>
      </c>
      <c r="X45" s="322"/>
    </row>
    <row r="46" spans="2:24" ht="15.75" customHeight="1" x14ac:dyDescent="0.2">
      <c r="B46" s="146"/>
      <c r="C46" s="107" t="s">
        <v>79</v>
      </c>
      <c r="E46" s="65">
        <f>+'Current Year - FY19 - Table 4'!U41</f>
        <v>612.62</v>
      </c>
      <c r="F46" s="3"/>
      <c r="G46" s="165">
        <f>'Prior Year - FY18 - Table 4'!U41</f>
        <v>592.54</v>
      </c>
      <c r="I46" s="6">
        <f t="shared" si="1"/>
        <v>20.080000000000041</v>
      </c>
      <c r="J46" s="7">
        <f t="shared" si="2"/>
        <v>3.3888007560671084E-2</v>
      </c>
      <c r="L46" s="101">
        <v>-2.7284646934823041E-2</v>
      </c>
      <c r="O46" s="317"/>
      <c r="P46" s="169">
        <f t="shared" si="3"/>
        <v>0</v>
      </c>
      <c r="Q46" s="169">
        <f t="shared" si="4"/>
        <v>0</v>
      </c>
      <c r="R46" s="169">
        <f t="shared" si="5"/>
        <v>0</v>
      </c>
      <c r="S46" s="170">
        <f t="shared" si="6"/>
        <v>0</v>
      </c>
      <c r="T46" s="321">
        <f t="shared" si="0"/>
        <v>612.62</v>
      </c>
      <c r="U46" s="65">
        <f t="shared" si="7"/>
        <v>1396.77</v>
      </c>
      <c r="W46" s="311">
        <f>+'Current Year - FY19 - Table 4'!AE41</f>
        <v>27.54</v>
      </c>
      <c r="X46" s="322"/>
    </row>
    <row r="47" spans="2:24" ht="15.75" customHeight="1" x14ac:dyDescent="0.2">
      <c r="B47" s="146"/>
      <c r="C47" s="107" t="s">
        <v>80</v>
      </c>
      <c r="E47" s="65">
        <f>+'Current Year - FY19 - Table 4'!U42</f>
        <v>693.03</v>
      </c>
      <c r="F47" s="3"/>
      <c r="G47" s="165">
        <f>'Prior Year - FY18 - Table 4'!U42</f>
        <v>670.32</v>
      </c>
      <c r="I47" s="6">
        <f t="shared" si="1"/>
        <v>22.709999999999923</v>
      </c>
      <c r="J47" s="7">
        <f t="shared" si="2"/>
        <v>3.3879341210168161E-2</v>
      </c>
      <c r="L47" s="101">
        <v>-1.9861332654449341E-2</v>
      </c>
      <c r="O47" s="317"/>
      <c r="P47" s="169">
        <f t="shared" si="3"/>
        <v>0</v>
      </c>
      <c r="Q47" s="169">
        <f t="shared" si="4"/>
        <v>0</v>
      </c>
      <c r="R47" s="169">
        <f t="shared" si="5"/>
        <v>0</v>
      </c>
      <c r="S47" s="170">
        <f t="shared" si="6"/>
        <v>0</v>
      </c>
      <c r="T47" s="321">
        <f t="shared" si="0"/>
        <v>693.03</v>
      </c>
      <c r="U47" s="65">
        <f t="shared" si="7"/>
        <v>1580.11</v>
      </c>
      <c r="W47" s="311">
        <f>+'Current Year - FY19 - Table 4'!AE42</f>
        <v>27.54</v>
      </c>
      <c r="X47" s="322"/>
    </row>
    <row r="48" spans="2:24" ht="15.75" customHeight="1" x14ac:dyDescent="0.2">
      <c r="B48" s="146"/>
      <c r="C48" s="107" t="s">
        <v>81</v>
      </c>
      <c r="E48" s="65">
        <f>+'Current Year - FY19 - Table 4'!U43</f>
        <v>579.36</v>
      </c>
      <c r="F48" s="3"/>
      <c r="G48" s="165">
        <f>'Prior Year - FY18 - Table 4'!U43</f>
        <v>560.36</v>
      </c>
      <c r="I48" s="6">
        <f t="shared" si="1"/>
        <v>19</v>
      </c>
      <c r="J48" s="7">
        <f t="shared" si="2"/>
        <v>3.3906774216575057E-2</v>
      </c>
      <c r="L48" s="101">
        <v>-2.2064348644101044E-2</v>
      </c>
      <c r="O48" s="317"/>
      <c r="P48" s="169">
        <f t="shared" si="3"/>
        <v>0</v>
      </c>
      <c r="Q48" s="169">
        <f t="shared" si="4"/>
        <v>0</v>
      </c>
      <c r="R48" s="169">
        <f t="shared" si="5"/>
        <v>0</v>
      </c>
      <c r="S48" s="170">
        <f t="shared" si="6"/>
        <v>0</v>
      </c>
      <c r="T48" s="321">
        <f t="shared" si="0"/>
        <v>579.36</v>
      </c>
      <c r="U48" s="65">
        <f t="shared" si="7"/>
        <v>1320.94</v>
      </c>
      <c r="W48" s="311">
        <f>+'Current Year - FY19 - Table 4'!AE43</f>
        <v>27.54</v>
      </c>
      <c r="X48" s="322"/>
    </row>
    <row r="49" spans="2:24" ht="15.75" customHeight="1" x14ac:dyDescent="0.2">
      <c r="B49" s="146"/>
      <c r="C49" s="107" t="s">
        <v>82</v>
      </c>
      <c r="E49" s="65">
        <f>+'Current Year - FY19 - Table 4'!U44</f>
        <v>684.72</v>
      </c>
      <c r="F49" s="3"/>
      <c r="G49" s="165">
        <f>'Prior Year - FY18 - Table 4'!U44</f>
        <v>662.26</v>
      </c>
      <c r="I49" s="6">
        <f t="shared" si="1"/>
        <v>22.460000000000036</v>
      </c>
      <c r="J49" s="7">
        <f t="shared" si="2"/>
        <v>3.3914172681424271E-2</v>
      </c>
      <c r="L49" s="101">
        <v>-2.4106729720748791E-2</v>
      </c>
      <c r="O49" s="317"/>
      <c r="P49" s="169">
        <f t="shared" si="3"/>
        <v>0</v>
      </c>
      <c r="Q49" s="169">
        <f t="shared" si="4"/>
        <v>0</v>
      </c>
      <c r="R49" s="169">
        <f t="shared" si="5"/>
        <v>0</v>
      </c>
      <c r="S49" s="170">
        <f t="shared" si="6"/>
        <v>0</v>
      </c>
      <c r="T49" s="321">
        <f t="shared" ref="T49:T82" si="8">ROUND(+E49*$T$16,2)</f>
        <v>684.72</v>
      </c>
      <c r="U49" s="65">
        <f t="shared" si="7"/>
        <v>1561.16</v>
      </c>
      <c r="W49" s="311">
        <f>+'Current Year - FY19 - Table 4'!AE44</f>
        <v>27.54</v>
      </c>
      <c r="X49" s="322"/>
    </row>
    <row r="50" spans="2:24" ht="15.75" customHeight="1" thickBot="1" x14ac:dyDescent="0.25">
      <c r="B50" s="159"/>
      <c r="C50" s="160" t="s">
        <v>83</v>
      </c>
      <c r="D50" s="161"/>
      <c r="E50" s="150">
        <f>+'Current Year - FY19 - Table 4'!U45</f>
        <v>573.81000000000006</v>
      </c>
      <c r="F50" s="162"/>
      <c r="G50" s="152">
        <f>'Prior Year - FY18 - Table 4'!U45</f>
        <v>555</v>
      </c>
      <c r="H50" s="161"/>
      <c r="I50" s="339">
        <f t="shared" si="1"/>
        <v>18.810000000000059</v>
      </c>
      <c r="J50" s="154">
        <f t="shared" si="2"/>
        <v>3.3891891891891998E-2</v>
      </c>
      <c r="K50" s="161"/>
      <c r="L50" s="163">
        <v>-2.4446192959504062E-2</v>
      </c>
      <c r="O50" s="317"/>
      <c r="P50" s="169">
        <f t="shared" si="3"/>
        <v>0</v>
      </c>
      <c r="Q50" s="169">
        <f t="shared" si="4"/>
        <v>0</v>
      </c>
      <c r="R50" s="169">
        <f t="shared" si="5"/>
        <v>0</v>
      </c>
      <c r="S50" s="170">
        <f t="shared" si="6"/>
        <v>0</v>
      </c>
      <c r="T50" s="321">
        <f t="shared" si="8"/>
        <v>573.80999999999995</v>
      </c>
      <c r="U50" s="150">
        <f t="shared" si="7"/>
        <v>1308.29</v>
      </c>
      <c r="W50" s="311">
        <f>+'Current Year - FY19 - Table 4'!AE45</f>
        <v>27.54</v>
      </c>
      <c r="X50" s="322"/>
    </row>
    <row r="51" spans="2:24" ht="15.75" customHeight="1" x14ac:dyDescent="0.2">
      <c r="B51" s="147" t="s">
        <v>97</v>
      </c>
      <c r="C51" s="156" t="s">
        <v>84</v>
      </c>
      <c r="E51" s="65">
        <f>+'Current Year - FY19 - Table 4'!U46</f>
        <v>712.43999999999994</v>
      </c>
      <c r="F51" s="3"/>
      <c r="G51" s="165">
        <f>'Prior Year - FY18 - Table 4'!U46</f>
        <v>689.08</v>
      </c>
      <c r="I51" s="6">
        <f t="shared" si="1"/>
        <v>23.3599999999999</v>
      </c>
      <c r="J51" s="7">
        <f t="shared" si="2"/>
        <v>3.3900272827538019E-2</v>
      </c>
      <c r="L51" s="101">
        <v>-1.3271369718924737E-2</v>
      </c>
      <c r="O51" s="317"/>
      <c r="P51" s="169">
        <f t="shared" si="3"/>
        <v>0</v>
      </c>
      <c r="Q51" s="169">
        <f t="shared" si="4"/>
        <v>0</v>
      </c>
      <c r="R51" s="169">
        <f t="shared" si="5"/>
        <v>0</v>
      </c>
      <c r="S51" s="170">
        <f t="shared" si="6"/>
        <v>0</v>
      </c>
      <c r="T51" s="321">
        <f t="shared" si="8"/>
        <v>712.44</v>
      </c>
      <c r="U51" s="65">
        <f t="shared" si="7"/>
        <v>1624.36</v>
      </c>
      <c r="W51" s="311">
        <f>+'Current Year - FY19 - Table 4'!AE46</f>
        <v>27.54</v>
      </c>
      <c r="X51" s="322"/>
    </row>
    <row r="52" spans="2:24" ht="15.75" customHeight="1" x14ac:dyDescent="0.2">
      <c r="B52" s="147" t="s">
        <v>99</v>
      </c>
      <c r="C52" s="107" t="s">
        <v>85</v>
      </c>
      <c r="E52" s="65">
        <f>+'Current Year - FY19 - Table 4'!U47</f>
        <v>595.99</v>
      </c>
      <c r="F52" s="3"/>
      <c r="G52" s="165">
        <f>'Prior Year - FY18 - Table 4'!U47</f>
        <v>576.45000000000005</v>
      </c>
      <c r="I52" s="6">
        <f t="shared" si="1"/>
        <v>19.539999999999964</v>
      </c>
      <c r="J52" s="7">
        <f t="shared" si="2"/>
        <v>3.3897128979096129E-2</v>
      </c>
      <c r="L52" s="101">
        <v>-1.4877570132618699E-2</v>
      </c>
      <c r="O52" s="317"/>
      <c r="P52" s="169">
        <f t="shared" si="3"/>
        <v>0</v>
      </c>
      <c r="Q52" s="169">
        <f t="shared" si="4"/>
        <v>0</v>
      </c>
      <c r="R52" s="169">
        <f t="shared" si="5"/>
        <v>0</v>
      </c>
      <c r="S52" s="170">
        <f t="shared" si="6"/>
        <v>0</v>
      </c>
      <c r="T52" s="321">
        <f t="shared" si="8"/>
        <v>595.99</v>
      </c>
      <c r="U52" s="65">
        <f t="shared" si="7"/>
        <v>1358.86</v>
      </c>
      <c r="W52" s="311">
        <f>+'Current Year - FY19 - Table 4'!AE47</f>
        <v>27.54</v>
      </c>
      <c r="X52" s="322"/>
    </row>
    <row r="53" spans="2:24" ht="15.75" customHeight="1" x14ac:dyDescent="0.2">
      <c r="B53" s="146"/>
      <c r="C53" s="107" t="s">
        <v>86</v>
      </c>
      <c r="E53" s="65">
        <f>+'Current Year - FY19 - Table 4'!U48</f>
        <v>684.72</v>
      </c>
      <c r="F53" s="3"/>
      <c r="G53" s="165">
        <f>'Prior Year - FY18 - Table 4'!U48</f>
        <v>662.26</v>
      </c>
      <c r="I53" s="6">
        <f t="shared" si="1"/>
        <v>22.460000000000036</v>
      </c>
      <c r="J53" s="7">
        <f t="shared" si="2"/>
        <v>3.3914172681424271E-2</v>
      </c>
      <c r="L53" s="101">
        <v>-1.5445559942969053E-2</v>
      </c>
      <c r="O53" s="317"/>
      <c r="P53" s="169">
        <f t="shared" si="3"/>
        <v>0</v>
      </c>
      <c r="Q53" s="169">
        <f t="shared" si="4"/>
        <v>0</v>
      </c>
      <c r="R53" s="169">
        <f t="shared" si="5"/>
        <v>0</v>
      </c>
      <c r="S53" s="170">
        <f t="shared" si="6"/>
        <v>0</v>
      </c>
      <c r="T53" s="321">
        <f t="shared" si="8"/>
        <v>684.72</v>
      </c>
      <c r="U53" s="65">
        <f t="shared" si="7"/>
        <v>1561.16</v>
      </c>
      <c r="W53" s="311">
        <f>+'Current Year - FY19 - Table 4'!AE48</f>
        <v>27.54</v>
      </c>
      <c r="X53" s="322"/>
    </row>
    <row r="54" spans="2:24" ht="15.75" customHeight="1" x14ac:dyDescent="0.2">
      <c r="B54" s="146"/>
      <c r="C54" s="107" t="s">
        <v>87</v>
      </c>
      <c r="E54" s="65">
        <f>+'Current Year - FY19 - Table 4'!U49</f>
        <v>573.81000000000006</v>
      </c>
      <c r="F54" s="3"/>
      <c r="G54" s="165">
        <f>'Prior Year - FY18 - Table 4'!U49</f>
        <v>555</v>
      </c>
      <c r="I54" s="6">
        <f t="shared" si="1"/>
        <v>18.810000000000059</v>
      </c>
      <c r="J54" s="7">
        <f t="shared" si="2"/>
        <v>3.3891891891891998E-2</v>
      </c>
      <c r="L54" s="101">
        <v>-1.0503294499259803E-2</v>
      </c>
      <c r="O54" s="317"/>
      <c r="P54" s="169">
        <f t="shared" si="3"/>
        <v>0</v>
      </c>
      <c r="Q54" s="169">
        <f t="shared" si="4"/>
        <v>0</v>
      </c>
      <c r="R54" s="169">
        <f t="shared" si="5"/>
        <v>0</v>
      </c>
      <c r="S54" s="170">
        <f t="shared" si="6"/>
        <v>0</v>
      </c>
      <c r="T54" s="321">
        <f t="shared" si="8"/>
        <v>573.80999999999995</v>
      </c>
      <c r="U54" s="65">
        <f t="shared" si="7"/>
        <v>1308.29</v>
      </c>
      <c r="W54" s="311">
        <f>+'Current Year - FY19 - Table 4'!AE49</f>
        <v>27.54</v>
      </c>
      <c r="X54" s="322"/>
    </row>
    <row r="55" spans="2:24" ht="15.75" customHeight="1" x14ac:dyDescent="0.2">
      <c r="B55" s="146"/>
      <c r="C55" s="107" t="s">
        <v>89</v>
      </c>
      <c r="E55" s="65">
        <f>+'Current Year - FY19 - Table 4'!U50</f>
        <v>601.54</v>
      </c>
      <c r="F55" s="3"/>
      <c r="G55" s="165">
        <f>'Prior Year - FY18 - Table 4'!U50</f>
        <v>581.82000000000005</v>
      </c>
      <c r="I55" s="6">
        <f t="shared" si="1"/>
        <v>19.719999999999914</v>
      </c>
      <c r="J55" s="7">
        <f t="shared" si="2"/>
        <v>3.389364408236209E-2</v>
      </c>
      <c r="L55" s="101">
        <v>-3.2292022291089862E-3</v>
      </c>
      <c r="O55" s="317"/>
      <c r="P55" s="169">
        <f t="shared" si="3"/>
        <v>0</v>
      </c>
      <c r="Q55" s="169">
        <f t="shared" si="4"/>
        <v>0</v>
      </c>
      <c r="R55" s="169">
        <f t="shared" si="5"/>
        <v>0</v>
      </c>
      <c r="S55" s="170">
        <f t="shared" si="6"/>
        <v>0</v>
      </c>
      <c r="T55" s="321">
        <f t="shared" si="8"/>
        <v>601.54</v>
      </c>
      <c r="U55" s="65">
        <f t="shared" si="7"/>
        <v>1371.51</v>
      </c>
      <c r="W55" s="311">
        <f>+'Current Year - FY19 - Table 4'!AE50</f>
        <v>27.54</v>
      </c>
      <c r="X55" s="322"/>
    </row>
    <row r="56" spans="2:24" ht="15.75" customHeight="1" x14ac:dyDescent="0.2">
      <c r="B56" s="146"/>
      <c r="C56" s="107" t="s">
        <v>88</v>
      </c>
      <c r="E56" s="65">
        <f>+'Current Year - FY19 - Table 4'!U51</f>
        <v>507.27</v>
      </c>
      <c r="F56" s="3"/>
      <c r="G56" s="165">
        <f>'Prior Year - FY18 - Table 4'!U51</f>
        <v>490.64000000000004</v>
      </c>
      <c r="I56" s="6">
        <f t="shared" si="1"/>
        <v>16.629999999999939</v>
      </c>
      <c r="J56" s="7">
        <f t="shared" si="2"/>
        <v>3.3894505136148577E-2</v>
      </c>
      <c r="L56" s="101">
        <v>-1.5127424013426788E-2</v>
      </c>
      <c r="O56" s="317"/>
      <c r="P56" s="169">
        <f t="shared" si="3"/>
        <v>0</v>
      </c>
      <c r="Q56" s="169">
        <f t="shared" si="4"/>
        <v>0</v>
      </c>
      <c r="R56" s="169">
        <f t="shared" si="5"/>
        <v>0</v>
      </c>
      <c r="S56" s="170">
        <f t="shared" si="6"/>
        <v>0</v>
      </c>
      <c r="T56" s="321">
        <f t="shared" si="8"/>
        <v>507.27</v>
      </c>
      <c r="U56" s="65">
        <f t="shared" si="7"/>
        <v>1156.58</v>
      </c>
      <c r="W56" s="311">
        <f>+'Current Year - FY19 - Table 4'!AE51</f>
        <v>27.54</v>
      </c>
      <c r="X56" s="322"/>
    </row>
    <row r="57" spans="2:24" ht="15.75" customHeight="1" x14ac:dyDescent="0.2">
      <c r="B57" s="146"/>
      <c r="C57" s="107" t="s">
        <v>90</v>
      </c>
      <c r="E57" s="65">
        <f>+'Current Year - FY19 - Table 4'!U52</f>
        <v>571.04</v>
      </c>
      <c r="F57" s="3"/>
      <c r="G57" s="165">
        <f>'Prior Year - FY18 - Table 4'!U52</f>
        <v>552.30999999999995</v>
      </c>
      <c r="I57" s="6">
        <f t="shared" si="1"/>
        <v>18.730000000000018</v>
      </c>
      <c r="J57" s="7">
        <f t="shared" si="2"/>
        <v>3.3912114573337475E-2</v>
      </c>
      <c r="L57" s="101">
        <v>-8.4995620092153893E-3</v>
      </c>
      <c r="O57" s="317"/>
      <c r="P57" s="169">
        <f t="shared" si="3"/>
        <v>0</v>
      </c>
      <c r="Q57" s="169">
        <f t="shared" si="4"/>
        <v>0</v>
      </c>
      <c r="R57" s="169">
        <f t="shared" si="5"/>
        <v>0</v>
      </c>
      <c r="S57" s="170">
        <f t="shared" si="6"/>
        <v>0</v>
      </c>
      <c r="T57" s="321">
        <f t="shared" si="8"/>
        <v>571.04</v>
      </c>
      <c r="U57" s="65">
        <f t="shared" si="7"/>
        <v>1301.97</v>
      </c>
      <c r="W57" s="311">
        <f>+'Current Year - FY19 - Table 4'!AE52</f>
        <v>27.54</v>
      </c>
      <c r="X57" s="322"/>
    </row>
    <row r="58" spans="2:24" ht="15.75" customHeight="1" thickBot="1" x14ac:dyDescent="0.25">
      <c r="B58" s="21"/>
      <c r="C58" s="160" t="s">
        <v>91</v>
      </c>
      <c r="D58" s="131"/>
      <c r="E58" s="150">
        <f>+'Current Year - FY19 - Table 4'!U53</f>
        <v>485.09</v>
      </c>
      <c r="F58" s="151"/>
      <c r="G58" s="152">
        <f>'Prior Year - FY18 - Table 4'!U53</f>
        <v>469.17999999999995</v>
      </c>
      <c r="H58" s="131"/>
      <c r="I58" s="153">
        <f t="shared" si="1"/>
        <v>15.910000000000025</v>
      </c>
      <c r="J58" s="154">
        <f t="shared" si="2"/>
        <v>3.391022635235949E-2</v>
      </c>
      <c r="K58" s="131"/>
      <c r="L58" s="155">
        <v>-1.079828739839603E-2</v>
      </c>
      <c r="O58" s="317"/>
      <c r="P58" s="169">
        <f t="shared" si="3"/>
        <v>0</v>
      </c>
      <c r="Q58" s="169">
        <f t="shared" si="4"/>
        <v>0</v>
      </c>
      <c r="R58" s="169">
        <f t="shared" si="5"/>
        <v>0</v>
      </c>
      <c r="S58" s="170">
        <f t="shared" si="6"/>
        <v>0</v>
      </c>
      <c r="T58" s="321">
        <f t="shared" si="8"/>
        <v>485.09</v>
      </c>
      <c r="U58" s="150">
        <f t="shared" si="7"/>
        <v>1106.01</v>
      </c>
      <c r="W58" s="311">
        <f>+'Current Year - FY19 - Table 4'!AE53</f>
        <v>27.54</v>
      </c>
      <c r="X58" s="322"/>
    </row>
    <row r="59" spans="2:24" ht="15.75" customHeight="1" x14ac:dyDescent="0.2">
      <c r="B59" s="147" t="s">
        <v>100</v>
      </c>
      <c r="C59" s="156" t="s">
        <v>92</v>
      </c>
      <c r="E59" s="65">
        <f>+'Current Year - FY19 - Table 4'!U54</f>
        <v>634.80999999999995</v>
      </c>
      <c r="F59" s="3"/>
      <c r="G59" s="165">
        <f>'Prior Year - FY18 - Table 4'!U54</f>
        <v>613.99</v>
      </c>
      <c r="I59" s="6">
        <f t="shared" si="1"/>
        <v>20.819999999999936</v>
      </c>
      <c r="J59" s="7">
        <f t="shared" si="2"/>
        <v>3.3909347057769566E-2</v>
      </c>
      <c r="L59" s="101">
        <v>-1.3182347778226864E-2</v>
      </c>
      <c r="O59" s="317"/>
      <c r="P59" s="169">
        <f t="shared" si="3"/>
        <v>0</v>
      </c>
      <c r="Q59" s="169">
        <f t="shared" si="4"/>
        <v>0</v>
      </c>
      <c r="R59" s="169">
        <f t="shared" si="5"/>
        <v>0</v>
      </c>
      <c r="S59" s="170">
        <f t="shared" si="6"/>
        <v>0</v>
      </c>
      <c r="T59" s="321">
        <f t="shared" si="8"/>
        <v>634.80999999999995</v>
      </c>
      <c r="U59" s="65">
        <f t="shared" si="7"/>
        <v>1447.37</v>
      </c>
      <c r="W59" s="311">
        <f>+'Current Year - FY19 - Table 4'!AE54</f>
        <v>27.54</v>
      </c>
      <c r="X59" s="322"/>
    </row>
    <row r="60" spans="2:24" ht="15.75" customHeight="1" x14ac:dyDescent="0.2">
      <c r="B60" s="147" t="s">
        <v>101</v>
      </c>
      <c r="C60" s="107" t="s">
        <v>93</v>
      </c>
      <c r="E60" s="65">
        <f>+'Current Year - FY19 - Table 4'!U55</f>
        <v>584.9</v>
      </c>
      <c r="F60" s="3"/>
      <c r="G60" s="165">
        <f>'Prior Year - FY18 - Table 4'!U55</f>
        <v>565.73</v>
      </c>
      <c r="I60" s="6">
        <f t="shared" si="1"/>
        <v>19.169999999999959</v>
      </c>
      <c r="J60" s="7">
        <f t="shared" si="2"/>
        <v>3.3885422374630936E-2</v>
      </c>
      <c r="L60" s="101">
        <v>-1.9049801836456916E-2</v>
      </c>
      <c r="O60" s="317"/>
      <c r="P60" s="169">
        <f t="shared" si="3"/>
        <v>0</v>
      </c>
      <c r="Q60" s="169">
        <f t="shared" si="4"/>
        <v>0</v>
      </c>
      <c r="R60" s="169">
        <f t="shared" si="5"/>
        <v>0</v>
      </c>
      <c r="S60" s="170">
        <f t="shared" si="6"/>
        <v>0</v>
      </c>
      <c r="T60" s="321">
        <f t="shared" si="8"/>
        <v>584.9</v>
      </c>
      <c r="U60" s="65">
        <f t="shared" si="7"/>
        <v>1333.57</v>
      </c>
      <c r="W60" s="311">
        <f>+'Current Year - FY19 - Table 4'!AE55</f>
        <v>27.54</v>
      </c>
      <c r="X60" s="322"/>
    </row>
    <row r="61" spans="2:24" ht="15.75" customHeight="1" x14ac:dyDescent="0.2">
      <c r="B61" s="146"/>
      <c r="C61" s="107" t="s">
        <v>94</v>
      </c>
      <c r="E61" s="65">
        <f>+'Current Year - FY19 - Table 4'!U56</f>
        <v>601.54</v>
      </c>
      <c r="F61" s="3"/>
      <c r="G61" s="165">
        <f>'Prior Year - FY18 - Table 4'!U56</f>
        <v>581.82000000000005</v>
      </c>
      <c r="I61" s="6">
        <f t="shared" si="1"/>
        <v>19.719999999999914</v>
      </c>
      <c r="J61" s="7">
        <f t="shared" si="2"/>
        <v>3.389364408236209E-2</v>
      </c>
      <c r="L61" s="101">
        <v>-1.2765620123502925E-2</v>
      </c>
      <c r="O61" s="317"/>
      <c r="P61" s="169">
        <f t="shared" si="3"/>
        <v>0</v>
      </c>
      <c r="Q61" s="169">
        <f t="shared" si="4"/>
        <v>0</v>
      </c>
      <c r="R61" s="169">
        <f t="shared" si="5"/>
        <v>0</v>
      </c>
      <c r="S61" s="170">
        <f t="shared" si="6"/>
        <v>0</v>
      </c>
      <c r="T61" s="321">
        <f t="shared" si="8"/>
        <v>601.54</v>
      </c>
      <c r="U61" s="65">
        <f t="shared" si="7"/>
        <v>1371.51</v>
      </c>
      <c r="W61" s="311">
        <f>+'Current Year - FY19 - Table 4'!AE56</f>
        <v>27.54</v>
      </c>
      <c r="X61" s="322"/>
    </row>
    <row r="62" spans="2:24" ht="15.75" customHeight="1" x14ac:dyDescent="0.2">
      <c r="B62" s="146"/>
      <c r="C62" s="107" t="s">
        <v>95</v>
      </c>
      <c r="E62" s="65">
        <f>+'Current Year - FY19 - Table 4'!U57</f>
        <v>551.64</v>
      </c>
      <c r="F62" s="3"/>
      <c r="G62" s="165">
        <f>'Prior Year - FY18 - Table 4'!U57</f>
        <v>533.54</v>
      </c>
      <c r="I62" s="6">
        <f t="shared" si="1"/>
        <v>18.100000000000023</v>
      </c>
      <c r="J62" s="7">
        <f t="shared" si="2"/>
        <v>3.3924354312703874E-2</v>
      </c>
      <c r="L62" s="101">
        <v>-2.1177456077605069E-2</v>
      </c>
      <c r="O62" s="317"/>
      <c r="P62" s="169">
        <f t="shared" si="3"/>
        <v>0</v>
      </c>
      <c r="Q62" s="169">
        <f t="shared" si="4"/>
        <v>0</v>
      </c>
      <c r="R62" s="169">
        <f t="shared" si="5"/>
        <v>0</v>
      </c>
      <c r="S62" s="170">
        <f t="shared" si="6"/>
        <v>0</v>
      </c>
      <c r="T62" s="321">
        <f t="shared" si="8"/>
        <v>551.64</v>
      </c>
      <c r="U62" s="65">
        <f t="shared" si="7"/>
        <v>1257.74</v>
      </c>
      <c r="W62" s="311">
        <f>+'Current Year - FY19 - Table 4'!AE57</f>
        <v>27.54</v>
      </c>
      <c r="X62" s="322"/>
    </row>
    <row r="63" spans="2:24" ht="15.75" customHeight="1" x14ac:dyDescent="0.2">
      <c r="B63" s="146"/>
      <c r="C63" s="108" t="s">
        <v>24</v>
      </c>
      <c r="E63" s="65">
        <f>+'Current Year - FY19 - Table 4'!U58</f>
        <v>526.67999999999995</v>
      </c>
      <c r="F63" s="3"/>
      <c r="G63" s="165">
        <f>'Prior Year - FY18 - Table 4'!U58</f>
        <v>509.41</v>
      </c>
      <c r="I63" s="6">
        <f t="shared" si="1"/>
        <v>17.269999999999925</v>
      </c>
      <c r="J63" s="7">
        <f t="shared" si="2"/>
        <v>3.3901965018354421E-2</v>
      </c>
      <c r="L63" s="101">
        <v>-2.1820959325339857E-2</v>
      </c>
      <c r="O63" s="317"/>
      <c r="P63" s="169">
        <f t="shared" si="3"/>
        <v>0</v>
      </c>
      <c r="Q63" s="169">
        <f t="shared" si="4"/>
        <v>0</v>
      </c>
      <c r="R63" s="169">
        <f t="shared" si="5"/>
        <v>0</v>
      </c>
      <c r="S63" s="170">
        <f t="shared" si="6"/>
        <v>0</v>
      </c>
      <c r="T63" s="321">
        <f t="shared" si="8"/>
        <v>526.67999999999995</v>
      </c>
      <c r="U63" s="65">
        <f t="shared" si="7"/>
        <v>1200.83</v>
      </c>
      <c r="W63" s="311">
        <f>+'Current Year - FY19 - Table 4'!AE58</f>
        <v>27.54</v>
      </c>
      <c r="X63" s="322"/>
    </row>
    <row r="64" spans="2:24" ht="15.75" customHeight="1" x14ac:dyDescent="0.2">
      <c r="B64" s="146"/>
      <c r="C64" s="108" t="s">
        <v>25</v>
      </c>
      <c r="E64" s="65">
        <f>+'Current Year - FY19 - Table 4'!U59</f>
        <v>487.87</v>
      </c>
      <c r="F64" s="3"/>
      <c r="G64" s="165">
        <f>'Prior Year - FY18 - Table 4'!U59</f>
        <v>471.86</v>
      </c>
      <c r="I64" s="6">
        <f t="shared" si="1"/>
        <v>16.009999999999991</v>
      </c>
      <c r="J64" s="7">
        <f t="shared" si="2"/>
        <v>3.3929555376594735E-2</v>
      </c>
      <c r="L64" s="101">
        <v>-1.581746867649883E-2</v>
      </c>
      <c r="O64" s="317"/>
      <c r="P64" s="169">
        <f t="shared" si="3"/>
        <v>0</v>
      </c>
      <c r="Q64" s="169">
        <f t="shared" si="4"/>
        <v>0</v>
      </c>
      <c r="R64" s="169">
        <f t="shared" si="5"/>
        <v>0</v>
      </c>
      <c r="S64" s="170">
        <f t="shared" si="6"/>
        <v>0</v>
      </c>
      <c r="T64" s="321">
        <f t="shared" si="8"/>
        <v>487.87</v>
      </c>
      <c r="U64" s="65">
        <f t="shared" si="7"/>
        <v>1112.3399999999999</v>
      </c>
      <c r="W64" s="311">
        <f>+'Current Year - FY19 - Table 4'!AE59</f>
        <v>27.54</v>
      </c>
      <c r="X64" s="322"/>
    </row>
    <row r="65" spans="2:24" ht="15.75" customHeight="1" x14ac:dyDescent="0.2">
      <c r="B65" s="146"/>
      <c r="C65" s="108" t="s">
        <v>26</v>
      </c>
      <c r="E65" s="65">
        <f>+'Current Year - FY19 - Table 4'!U60</f>
        <v>487.87</v>
      </c>
      <c r="F65" s="3"/>
      <c r="G65" s="165">
        <f>'Prior Year - FY18 - Table 4'!U60</f>
        <v>471.86</v>
      </c>
      <c r="I65" s="6">
        <f t="shared" si="1"/>
        <v>16.009999999999991</v>
      </c>
      <c r="J65" s="7">
        <f t="shared" si="2"/>
        <v>3.3929555376594735E-2</v>
      </c>
      <c r="L65" s="101">
        <v>-8.4995620092153893E-3</v>
      </c>
      <c r="O65" s="317"/>
      <c r="P65" s="169">
        <f t="shared" si="3"/>
        <v>0</v>
      </c>
      <c r="Q65" s="169">
        <f t="shared" si="4"/>
        <v>0</v>
      </c>
      <c r="R65" s="169">
        <f t="shared" si="5"/>
        <v>0</v>
      </c>
      <c r="S65" s="170">
        <f t="shared" si="6"/>
        <v>0</v>
      </c>
      <c r="T65" s="321">
        <f t="shared" si="8"/>
        <v>487.87</v>
      </c>
      <c r="U65" s="65">
        <f t="shared" si="7"/>
        <v>1112.3399999999999</v>
      </c>
      <c r="W65" s="311">
        <f>+'Current Year - FY19 - Table 4'!AE60</f>
        <v>27.54</v>
      </c>
      <c r="X65" s="322"/>
    </row>
    <row r="66" spans="2:24" ht="15.75" customHeight="1" x14ac:dyDescent="0.2">
      <c r="B66" s="146"/>
      <c r="C66" s="108" t="s">
        <v>27</v>
      </c>
      <c r="E66" s="65">
        <f>+'Current Year - FY19 - Table 4'!U61</f>
        <v>451.82000000000005</v>
      </c>
      <c r="F66" s="3"/>
      <c r="G66" s="165">
        <f>'Prior Year - FY18 - Table 4'!U61</f>
        <v>437</v>
      </c>
      <c r="I66" s="6">
        <f t="shared" si="1"/>
        <v>14.82000000000005</v>
      </c>
      <c r="J66" s="7">
        <f t="shared" si="2"/>
        <v>3.3913043478260983E-2</v>
      </c>
      <c r="L66" s="101">
        <v>-3.4343759619651884E-3</v>
      </c>
      <c r="O66" s="317"/>
      <c r="P66" s="169">
        <f t="shared" si="3"/>
        <v>0</v>
      </c>
      <c r="Q66" s="169">
        <f t="shared" si="4"/>
        <v>0</v>
      </c>
      <c r="R66" s="169">
        <f t="shared" si="5"/>
        <v>0</v>
      </c>
      <c r="S66" s="170">
        <f t="shared" si="6"/>
        <v>0</v>
      </c>
      <c r="T66" s="321">
        <f t="shared" si="8"/>
        <v>451.82</v>
      </c>
      <c r="U66" s="65">
        <f t="shared" si="7"/>
        <v>1030.1500000000001</v>
      </c>
      <c r="W66" s="311">
        <f>+'Current Year - FY19 - Table 4'!AE61</f>
        <v>27.54</v>
      </c>
      <c r="X66" s="322"/>
    </row>
    <row r="67" spans="2:24" ht="15.75" customHeight="1" x14ac:dyDescent="0.2">
      <c r="B67" s="146"/>
      <c r="C67" s="108" t="s">
        <v>28</v>
      </c>
      <c r="E67" s="65">
        <f>+'Current Year - FY19 - Table 4'!U62</f>
        <v>413</v>
      </c>
      <c r="F67" s="3"/>
      <c r="G67" s="165">
        <f>'Prior Year - FY18 - Table 4'!U62</f>
        <v>399.45</v>
      </c>
      <c r="I67" s="6">
        <f t="shared" si="1"/>
        <v>13.550000000000011</v>
      </c>
      <c r="J67" s="7">
        <f t="shared" si="2"/>
        <v>3.3921642258104921E-2</v>
      </c>
      <c r="L67" s="101">
        <v>-1.2554952261140737E-2</v>
      </c>
      <c r="O67" s="317"/>
      <c r="P67" s="169">
        <f t="shared" si="3"/>
        <v>0</v>
      </c>
      <c r="Q67" s="169">
        <f t="shared" si="4"/>
        <v>0</v>
      </c>
      <c r="R67" s="169">
        <f t="shared" si="5"/>
        <v>0</v>
      </c>
      <c r="S67" s="170">
        <f t="shared" si="6"/>
        <v>0</v>
      </c>
      <c r="T67" s="321">
        <f t="shared" si="8"/>
        <v>413</v>
      </c>
      <c r="U67" s="65">
        <f t="shared" si="7"/>
        <v>941.64</v>
      </c>
      <c r="W67" s="311">
        <f>+'Current Year - FY19 - Table 4'!AE62</f>
        <v>27.54</v>
      </c>
      <c r="X67" s="322"/>
    </row>
    <row r="68" spans="2:24" ht="15.75" customHeight="1" thickBot="1" x14ac:dyDescent="0.25">
      <c r="B68" s="21"/>
      <c r="C68" s="157" t="s">
        <v>29</v>
      </c>
      <c r="D68" s="131"/>
      <c r="E68" s="150">
        <f>+'Current Year - FY19 - Table 4'!U63</f>
        <v>385.27</v>
      </c>
      <c r="F68" s="151"/>
      <c r="G68" s="152">
        <f>'Prior Year - FY18 - Table 4'!U63</f>
        <v>372.64</v>
      </c>
      <c r="H68" s="131"/>
      <c r="I68" s="153">
        <f t="shared" si="1"/>
        <v>12.629999999999995</v>
      </c>
      <c r="J68" s="154">
        <f t="shared" si="2"/>
        <v>3.3893301846285952E-2</v>
      </c>
      <c r="K68" s="131"/>
      <c r="L68" s="155">
        <v>-1.2903532107315225E-2</v>
      </c>
      <c r="O68" s="317"/>
      <c r="P68" s="169">
        <f t="shared" si="3"/>
        <v>0</v>
      </c>
      <c r="Q68" s="169">
        <f t="shared" si="4"/>
        <v>0</v>
      </c>
      <c r="R68" s="169">
        <f t="shared" si="5"/>
        <v>0</v>
      </c>
      <c r="S68" s="170">
        <f t="shared" si="6"/>
        <v>0</v>
      </c>
      <c r="T68" s="321">
        <f t="shared" si="8"/>
        <v>385.27</v>
      </c>
      <c r="U68" s="150">
        <f t="shared" si="7"/>
        <v>878.42</v>
      </c>
      <c r="W68" s="311">
        <f>+'Current Year - FY19 - Table 4'!AE63</f>
        <v>27.54</v>
      </c>
      <c r="X68" s="322"/>
    </row>
    <row r="69" spans="2:24" ht="15.75" customHeight="1" x14ac:dyDescent="0.2">
      <c r="B69" s="147" t="s">
        <v>103</v>
      </c>
      <c r="C69" s="164" t="s">
        <v>30</v>
      </c>
      <c r="E69" s="65">
        <f>+'Current Year - FY19 - Table 4'!U64</f>
        <v>437.96000000000004</v>
      </c>
      <c r="F69" s="3"/>
      <c r="G69" s="165">
        <f>'Prior Year - FY18 - Table 4'!U64</f>
        <v>423.59000000000003</v>
      </c>
      <c r="I69" s="6">
        <f t="shared" si="1"/>
        <v>14.370000000000005</v>
      </c>
      <c r="J69" s="7">
        <f t="shared" si="2"/>
        <v>3.3924313605137049E-2</v>
      </c>
      <c r="L69" s="101">
        <v>-1.3831355349700101E-2</v>
      </c>
      <c r="O69" s="317"/>
      <c r="P69" s="169">
        <f t="shared" si="3"/>
        <v>0</v>
      </c>
      <c r="Q69" s="169">
        <f t="shared" si="4"/>
        <v>0</v>
      </c>
      <c r="R69" s="169">
        <f t="shared" si="5"/>
        <v>0</v>
      </c>
      <c r="S69" s="170">
        <f t="shared" si="6"/>
        <v>0</v>
      </c>
      <c r="T69" s="321">
        <f t="shared" si="8"/>
        <v>437.96</v>
      </c>
      <c r="U69" s="65">
        <f t="shared" si="7"/>
        <v>998.55</v>
      </c>
      <c r="W69" s="311">
        <f>+'Current Year - FY19 - Table 4'!AE64</f>
        <v>27.54</v>
      </c>
      <c r="X69" s="322"/>
    </row>
    <row r="70" spans="2:24" ht="15.75" customHeight="1" x14ac:dyDescent="0.2">
      <c r="B70" s="146" t="s">
        <v>111</v>
      </c>
      <c r="C70" s="108" t="s">
        <v>31</v>
      </c>
      <c r="E70" s="65">
        <f>+'Current Year - FY19 - Table 4'!U65</f>
        <v>418.55</v>
      </c>
      <c r="F70" s="3"/>
      <c r="G70" s="165">
        <f>'Prior Year - FY18 - Table 4'!U65</f>
        <v>404.83000000000004</v>
      </c>
      <c r="I70" s="6">
        <f t="shared" si="1"/>
        <v>13.71999999999997</v>
      </c>
      <c r="J70" s="7">
        <f t="shared" si="2"/>
        <v>3.3890768964750559E-2</v>
      </c>
      <c r="O70" s="317"/>
      <c r="P70" s="169">
        <f t="shared" si="3"/>
        <v>0</v>
      </c>
      <c r="Q70" s="169">
        <f t="shared" si="4"/>
        <v>0</v>
      </c>
      <c r="R70" s="169">
        <f t="shared" si="5"/>
        <v>0</v>
      </c>
      <c r="S70" s="170">
        <f t="shared" si="6"/>
        <v>0</v>
      </c>
      <c r="T70" s="321">
        <f t="shared" si="8"/>
        <v>418.55</v>
      </c>
      <c r="U70" s="65">
        <f t="shared" si="7"/>
        <v>954.29</v>
      </c>
      <c r="W70" s="311">
        <f>+'Current Year - FY19 - Table 4'!AE65</f>
        <v>27.54</v>
      </c>
      <c r="X70" s="322"/>
    </row>
    <row r="71" spans="2:24" ht="15.75" customHeight="1" x14ac:dyDescent="0.2">
      <c r="B71" s="146" t="s">
        <v>102</v>
      </c>
      <c r="C71" s="108" t="s">
        <v>32</v>
      </c>
      <c r="E71" s="65">
        <f>+'Current Year - FY19 - Table 4'!U66</f>
        <v>363.1</v>
      </c>
      <c r="F71" s="3"/>
      <c r="G71" s="165">
        <f>'Prior Year - FY18 - Table 4'!U66</f>
        <v>351.19</v>
      </c>
      <c r="I71" s="6">
        <f t="shared" si="1"/>
        <v>11.910000000000025</v>
      </c>
      <c r="J71" s="7">
        <f t="shared" si="2"/>
        <v>3.3913266323073052E-2</v>
      </c>
      <c r="O71" s="317"/>
      <c r="P71" s="169">
        <f t="shared" si="3"/>
        <v>0</v>
      </c>
      <c r="Q71" s="169">
        <f t="shared" si="4"/>
        <v>0</v>
      </c>
      <c r="R71" s="169">
        <f t="shared" si="5"/>
        <v>0</v>
      </c>
      <c r="S71" s="170">
        <f t="shared" si="6"/>
        <v>0</v>
      </c>
      <c r="T71" s="321">
        <f t="shared" si="8"/>
        <v>363.1</v>
      </c>
      <c r="U71" s="65">
        <f t="shared" si="7"/>
        <v>827.87</v>
      </c>
      <c r="W71" s="311">
        <f>+'Current Year - FY19 - Table 4'!AE66</f>
        <v>27.54</v>
      </c>
      <c r="X71" s="322"/>
    </row>
    <row r="72" spans="2:24" ht="15.75" customHeight="1" thickBot="1" x14ac:dyDescent="0.25">
      <c r="B72" s="21"/>
      <c r="C72" s="157" t="s">
        <v>33</v>
      </c>
      <c r="D72" s="131"/>
      <c r="E72" s="150">
        <f>+'Current Year - FY19 - Table 4'!U67</f>
        <v>346.46</v>
      </c>
      <c r="F72" s="151"/>
      <c r="G72" s="152">
        <f>'Prior Year - FY18 - Table 4'!U67</f>
        <v>335.09000000000003</v>
      </c>
      <c r="H72" s="131"/>
      <c r="I72" s="153">
        <f t="shared" si="1"/>
        <v>11.369999999999948</v>
      </c>
      <c r="J72" s="154">
        <f t="shared" si="2"/>
        <v>3.3931182667342942E-2</v>
      </c>
      <c r="K72" s="131"/>
      <c r="L72" s="158"/>
      <c r="O72" s="317"/>
      <c r="P72" s="169">
        <f t="shared" si="3"/>
        <v>0</v>
      </c>
      <c r="Q72" s="169">
        <f t="shared" si="4"/>
        <v>0</v>
      </c>
      <c r="R72" s="169">
        <f t="shared" si="5"/>
        <v>0</v>
      </c>
      <c r="S72" s="170">
        <f t="shared" si="6"/>
        <v>0</v>
      </c>
      <c r="T72" s="321">
        <f t="shared" si="8"/>
        <v>346.46</v>
      </c>
      <c r="U72" s="150">
        <f t="shared" si="7"/>
        <v>789.93</v>
      </c>
      <c r="W72" s="311">
        <f>+'Current Year - FY19 - Table 4'!AE67</f>
        <v>27.54</v>
      </c>
      <c r="X72" s="322"/>
    </row>
    <row r="73" spans="2:24" ht="15.75" customHeight="1" x14ac:dyDescent="0.2">
      <c r="B73" s="147" t="s">
        <v>104</v>
      </c>
      <c r="C73" s="164" t="s">
        <v>34</v>
      </c>
      <c r="E73" s="65">
        <f>+'Current Year - FY19 - Table 4'!U68</f>
        <v>584.9</v>
      </c>
      <c r="F73" s="3"/>
      <c r="G73" s="165">
        <f>'Prior Year - FY18 - Table 4'!U68</f>
        <v>565.73</v>
      </c>
      <c r="I73" s="6">
        <f t="shared" si="1"/>
        <v>19.169999999999959</v>
      </c>
      <c r="J73" s="7">
        <f t="shared" si="2"/>
        <v>3.3885422374630936E-2</v>
      </c>
      <c r="O73" s="317"/>
      <c r="P73" s="169">
        <f t="shared" si="3"/>
        <v>0</v>
      </c>
      <c r="Q73" s="169">
        <f t="shared" si="4"/>
        <v>0</v>
      </c>
      <c r="R73" s="169">
        <f t="shared" si="5"/>
        <v>0</v>
      </c>
      <c r="S73" s="170">
        <f t="shared" si="6"/>
        <v>0</v>
      </c>
      <c r="T73" s="321">
        <f t="shared" si="8"/>
        <v>584.9</v>
      </c>
      <c r="U73" s="65">
        <f t="shared" si="7"/>
        <v>1333.57</v>
      </c>
      <c r="W73" s="311">
        <f>+'Current Year - FY19 - Table 4'!AE68</f>
        <v>27.54</v>
      </c>
      <c r="X73" s="322"/>
    </row>
    <row r="74" spans="2:24" ht="15.75" customHeight="1" x14ac:dyDescent="0.2">
      <c r="B74" s="147" t="s">
        <v>115</v>
      </c>
      <c r="C74" s="108" t="s">
        <v>35</v>
      </c>
      <c r="E74" s="65">
        <f>+'Current Year - FY19 - Table 4'!U69</f>
        <v>557.18000000000006</v>
      </c>
      <c r="F74" s="3"/>
      <c r="G74" s="165">
        <f>'Prior Year - FY18 - Table 4'!U69</f>
        <v>538.9</v>
      </c>
      <c r="I74" s="6">
        <f t="shared" si="1"/>
        <v>18.280000000000086</v>
      </c>
      <c r="J74" s="7">
        <f t="shared" si="2"/>
        <v>3.3920950083503591E-2</v>
      </c>
      <c r="O74" s="317"/>
      <c r="P74" s="169">
        <f t="shared" si="3"/>
        <v>0</v>
      </c>
      <c r="Q74" s="169">
        <f t="shared" si="4"/>
        <v>0</v>
      </c>
      <c r="R74" s="169">
        <f t="shared" si="5"/>
        <v>0</v>
      </c>
      <c r="S74" s="170">
        <f t="shared" si="6"/>
        <v>0</v>
      </c>
      <c r="T74" s="321">
        <f t="shared" si="8"/>
        <v>557.17999999999995</v>
      </c>
      <c r="U74" s="65">
        <f t="shared" si="7"/>
        <v>1270.3699999999999</v>
      </c>
      <c r="W74" s="311">
        <f>+'Current Year - FY19 - Table 4'!AE69</f>
        <v>27.54</v>
      </c>
      <c r="X74" s="322"/>
    </row>
    <row r="75" spans="2:24" ht="15.75" customHeight="1" x14ac:dyDescent="0.2">
      <c r="B75" s="147" t="s">
        <v>106</v>
      </c>
      <c r="C75" s="108" t="s">
        <v>36</v>
      </c>
      <c r="E75" s="65">
        <f>+'Current Year - FY19 - Table 4'!U70</f>
        <v>551.64</v>
      </c>
      <c r="F75" s="3"/>
      <c r="G75" s="165">
        <f>'Prior Year - FY18 - Table 4'!U70</f>
        <v>533.54</v>
      </c>
      <c r="I75" s="6">
        <f t="shared" si="1"/>
        <v>18.100000000000023</v>
      </c>
      <c r="J75" s="7">
        <f t="shared" si="2"/>
        <v>3.3924354312703874E-2</v>
      </c>
      <c r="O75" s="317"/>
      <c r="P75" s="169">
        <f t="shared" ref="P75:P82" si="9">+O75*E75</f>
        <v>0</v>
      </c>
      <c r="Q75" s="169">
        <f t="shared" ref="Q75:Q82" si="10">+O75*G75</f>
        <v>0</v>
      </c>
      <c r="R75" s="169">
        <f t="shared" ref="R75:R82" si="11">+P75-Q75</f>
        <v>0</v>
      </c>
      <c r="S75" s="170">
        <f t="shared" ref="S75:S82" si="12">IFERROR(R75/Q75,0)</f>
        <v>0</v>
      </c>
      <c r="T75" s="321">
        <f t="shared" si="8"/>
        <v>551.64</v>
      </c>
      <c r="U75" s="65">
        <f t="shared" si="7"/>
        <v>1257.74</v>
      </c>
      <c r="W75" s="311">
        <f>+'Current Year - FY19 - Table 4'!AE70</f>
        <v>27.54</v>
      </c>
      <c r="X75" s="322"/>
    </row>
    <row r="76" spans="2:24" ht="15.75" customHeight="1" x14ac:dyDescent="0.2">
      <c r="B76" s="146"/>
      <c r="C76" s="108" t="s">
        <v>37</v>
      </c>
      <c r="E76" s="65">
        <f>+'Current Year - FY19 - Table 4'!U71</f>
        <v>523.9</v>
      </c>
      <c r="F76" s="3"/>
      <c r="G76" s="165">
        <f>'Prior Year - FY18 - Table 4'!U71</f>
        <v>506.73</v>
      </c>
      <c r="I76" s="6">
        <f t="shared" si="1"/>
        <v>17.169999999999959</v>
      </c>
      <c r="J76" s="7">
        <f t="shared" si="2"/>
        <v>3.3883922404436204E-2</v>
      </c>
      <c r="O76" s="317"/>
      <c r="P76" s="169">
        <f t="shared" si="9"/>
        <v>0</v>
      </c>
      <c r="Q76" s="169">
        <f t="shared" si="10"/>
        <v>0</v>
      </c>
      <c r="R76" s="169">
        <f t="shared" si="11"/>
        <v>0</v>
      </c>
      <c r="S76" s="170">
        <f t="shared" si="12"/>
        <v>0</v>
      </c>
      <c r="T76" s="321">
        <f t="shared" si="8"/>
        <v>523.9</v>
      </c>
      <c r="U76" s="65">
        <f t="shared" si="7"/>
        <v>1194.49</v>
      </c>
      <c r="W76" s="311">
        <f>+'Current Year - FY19 - Table 4'!AE71</f>
        <v>27.54</v>
      </c>
      <c r="X76" s="322"/>
    </row>
    <row r="77" spans="2:24" ht="15.75" customHeight="1" x14ac:dyDescent="0.2">
      <c r="B77" s="146"/>
      <c r="C77" s="108" t="s">
        <v>38</v>
      </c>
      <c r="E77" s="65">
        <f>+'Current Year - FY19 - Table 4'!U72</f>
        <v>473.99</v>
      </c>
      <c r="F77" s="3"/>
      <c r="G77" s="165">
        <f>'Prior Year - FY18 - Table 4'!U72</f>
        <v>458.46</v>
      </c>
      <c r="I77" s="6">
        <f t="shared" si="1"/>
        <v>15.53000000000003</v>
      </c>
      <c r="J77" s="7">
        <f t="shared" si="2"/>
        <v>3.3874274745888472E-2</v>
      </c>
      <c r="O77" s="317"/>
      <c r="P77" s="169">
        <f t="shared" si="9"/>
        <v>0</v>
      </c>
      <c r="Q77" s="169">
        <f t="shared" si="10"/>
        <v>0</v>
      </c>
      <c r="R77" s="169">
        <f t="shared" si="11"/>
        <v>0</v>
      </c>
      <c r="S77" s="170">
        <f t="shared" si="12"/>
        <v>0</v>
      </c>
      <c r="T77" s="321">
        <f t="shared" si="8"/>
        <v>473.99</v>
      </c>
      <c r="U77" s="65">
        <f t="shared" si="7"/>
        <v>1080.7</v>
      </c>
      <c r="W77" s="311">
        <f>+'Current Year - FY19 - Table 4'!AE72</f>
        <v>27.54</v>
      </c>
      <c r="X77" s="322"/>
    </row>
    <row r="78" spans="2:24" ht="15.75" customHeight="1" x14ac:dyDescent="0.2">
      <c r="B78" s="146"/>
      <c r="C78" s="108" t="s">
        <v>39</v>
      </c>
      <c r="E78" s="65">
        <f>+'Current Year - FY19 - Table 4'!U73</f>
        <v>451.82000000000005</v>
      </c>
      <c r="F78" s="3"/>
      <c r="G78" s="165">
        <f>'Prior Year - FY18 - Table 4'!U73</f>
        <v>437</v>
      </c>
      <c r="I78" s="6">
        <f t="shared" si="1"/>
        <v>14.82000000000005</v>
      </c>
      <c r="J78" s="7">
        <f t="shared" si="2"/>
        <v>3.3913043478260983E-2</v>
      </c>
      <c r="O78" s="317"/>
      <c r="P78" s="169">
        <f t="shared" si="9"/>
        <v>0</v>
      </c>
      <c r="Q78" s="169">
        <f t="shared" si="10"/>
        <v>0</v>
      </c>
      <c r="R78" s="169">
        <f t="shared" si="11"/>
        <v>0</v>
      </c>
      <c r="S78" s="170">
        <f t="shared" si="12"/>
        <v>0</v>
      </c>
      <c r="T78" s="321">
        <f t="shared" si="8"/>
        <v>451.82</v>
      </c>
      <c r="U78" s="65">
        <f t="shared" si="7"/>
        <v>1030.1500000000001</v>
      </c>
      <c r="W78" s="311">
        <f>+'Current Year - FY19 - Table 4'!AE73</f>
        <v>27.54</v>
      </c>
      <c r="X78" s="322"/>
    </row>
    <row r="79" spans="2:24" ht="15.75" customHeight="1" x14ac:dyDescent="0.2">
      <c r="B79" s="146"/>
      <c r="C79" s="108" t="s">
        <v>40</v>
      </c>
      <c r="E79" s="65">
        <f>+'Current Year - FY19 - Table 4'!U74</f>
        <v>401.90999999999997</v>
      </c>
      <c r="F79" s="3"/>
      <c r="G79" s="165">
        <f>'Prior Year - FY18 - Table 4'!U74</f>
        <v>388.74</v>
      </c>
      <c r="I79" s="6">
        <f t="shared" si="1"/>
        <v>13.169999999999959</v>
      </c>
      <c r="J79" s="7">
        <f t="shared" si="2"/>
        <v>3.3878684982250239E-2</v>
      </c>
      <c r="O79" s="317"/>
      <c r="P79" s="169">
        <f t="shared" si="9"/>
        <v>0</v>
      </c>
      <c r="Q79" s="169">
        <f t="shared" si="10"/>
        <v>0</v>
      </c>
      <c r="R79" s="169">
        <f t="shared" si="11"/>
        <v>0</v>
      </c>
      <c r="S79" s="170">
        <f t="shared" si="12"/>
        <v>0</v>
      </c>
      <c r="T79" s="321">
        <f t="shared" si="8"/>
        <v>401.91</v>
      </c>
      <c r="U79" s="65">
        <f t="shared" si="7"/>
        <v>916.35</v>
      </c>
      <c r="W79" s="311">
        <f>+'Current Year - FY19 - Table 4'!AE74</f>
        <v>27.54</v>
      </c>
      <c r="X79" s="322"/>
    </row>
    <row r="80" spans="2:24" ht="15.75" customHeight="1" x14ac:dyDescent="0.2">
      <c r="B80" s="146"/>
      <c r="C80" s="108" t="s">
        <v>41</v>
      </c>
      <c r="E80" s="65">
        <f>+'Current Year - FY19 - Table 4'!U75</f>
        <v>385.27</v>
      </c>
      <c r="F80" s="3"/>
      <c r="G80" s="165">
        <f>'Prior Year - FY18 - Table 4'!U75</f>
        <v>372.64</v>
      </c>
      <c r="I80" s="6">
        <f t="shared" si="1"/>
        <v>12.629999999999995</v>
      </c>
      <c r="J80" s="7">
        <f t="shared" si="2"/>
        <v>3.3893301846285952E-2</v>
      </c>
      <c r="O80" s="317"/>
      <c r="P80" s="169">
        <f t="shared" si="9"/>
        <v>0</v>
      </c>
      <c r="Q80" s="169">
        <f t="shared" si="10"/>
        <v>0</v>
      </c>
      <c r="R80" s="169">
        <f t="shared" si="11"/>
        <v>0</v>
      </c>
      <c r="S80" s="170">
        <f t="shared" si="12"/>
        <v>0</v>
      </c>
      <c r="T80" s="321">
        <f t="shared" si="8"/>
        <v>385.27</v>
      </c>
      <c r="U80" s="65">
        <f t="shared" si="7"/>
        <v>878.42</v>
      </c>
      <c r="W80" s="311">
        <f>+'Current Year - FY19 - Table 4'!AE75</f>
        <v>27.54</v>
      </c>
      <c r="X80" s="322"/>
    </row>
    <row r="81" spans="2:24" ht="15.75" customHeight="1" x14ac:dyDescent="0.2">
      <c r="B81" s="146"/>
      <c r="C81" s="108" t="s">
        <v>42</v>
      </c>
      <c r="E81" s="65">
        <f>+'Current Year - FY19 - Table 4'!U76</f>
        <v>332.59</v>
      </c>
      <c r="F81" s="3"/>
      <c r="G81" s="165">
        <f>'Prior Year - FY18 - Table 4'!U76</f>
        <v>321.68</v>
      </c>
      <c r="I81" s="6">
        <f t="shared" si="1"/>
        <v>10.909999999999968</v>
      </c>
      <c r="J81" s="7">
        <f t="shared" si="2"/>
        <v>3.3915692613777568E-2</v>
      </c>
      <c r="O81" s="317"/>
      <c r="P81" s="169">
        <f t="shared" si="9"/>
        <v>0</v>
      </c>
      <c r="Q81" s="169">
        <f t="shared" si="10"/>
        <v>0</v>
      </c>
      <c r="R81" s="169">
        <f t="shared" si="11"/>
        <v>0</v>
      </c>
      <c r="S81" s="170">
        <f t="shared" si="12"/>
        <v>0</v>
      </c>
      <c r="T81" s="321">
        <f t="shared" si="8"/>
        <v>332.59</v>
      </c>
      <c r="U81" s="65">
        <f t="shared" si="7"/>
        <v>758.31</v>
      </c>
      <c r="W81" s="311">
        <f>+'Current Year - FY19 - Table 4'!AE76</f>
        <v>27.54</v>
      </c>
      <c r="X81" s="322"/>
    </row>
    <row r="82" spans="2:24" ht="15.75" customHeight="1" thickBot="1" x14ac:dyDescent="0.25">
      <c r="B82" s="21"/>
      <c r="C82" s="157" t="s">
        <v>43</v>
      </c>
      <c r="D82" s="131"/>
      <c r="E82" s="150">
        <f>+'Current Year - FY19 - Table 4'!U77</f>
        <v>318.74</v>
      </c>
      <c r="F82" s="151"/>
      <c r="G82" s="152">
        <f>'Prior Year - FY18 - Table 4'!U77</f>
        <v>308.28000000000003</v>
      </c>
      <c r="H82" s="131"/>
      <c r="I82" s="153">
        <f>+E82-G82</f>
        <v>10.45999999999998</v>
      </c>
      <c r="J82" s="154">
        <f>+I82/G82</f>
        <v>3.3930193330738219E-2</v>
      </c>
      <c r="K82" s="131"/>
      <c r="L82" s="158"/>
      <c r="O82" s="317"/>
      <c r="P82" s="169">
        <f t="shared" si="9"/>
        <v>0</v>
      </c>
      <c r="Q82" s="169">
        <f t="shared" si="10"/>
        <v>0</v>
      </c>
      <c r="R82" s="169">
        <f t="shared" si="11"/>
        <v>0</v>
      </c>
      <c r="S82" s="170">
        <f t="shared" si="12"/>
        <v>0</v>
      </c>
      <c r="T82" s="321">
        <f t="shared" si="8"/>
        <v>318.74</v>
      </c>
      <c r="U82" s="150">
        <f t="shared" si="7"/>
        <v>726.73</v>
      </c>
      <c r="W82" s="311">
        <f>+'Current Year - FY19 - Table 4'!AE77</f>
        <v>27.54</v>
      </c>
      <c r="X82" s="322"/>
    </row>
    <row r="84" spans="2:24" x14ac:dyDescent="0.2">
      <c r="C84" s="171" t="s">
        <v>119</v>
      </c>
      <c r="E84" s="6"/>
      <c r="G84" s="6"/>
      <c r="O84" s="167">
        <f>SUM(O17:O82)</f>
        <v>0</v>
      </c>
      <c r="P84" s="167">
        <f>SUM(P17:P82)</f>
        <v>0</v>
      </c>
      <c r="Q84" s="167">
        <f>SUM(Q17:Q82)</f>
        <v>0</v>
      </c>
      <c r="R84" s="167">
        <f>SUM(R17:R82)</f>
        <v>0</v>
      </c>
      <c r="S84" s="170">
        <f>IFERROR(R84/Q84,0)</f>
        <v>0</v>
      </c>
    </row>
  </sheetData>
  <sheetProtection algorithmName="SHA-512" hashValue="h2xt+KqbqB4DOF1QbR/f/n0Azx1jbk7zzcVSiR8gkF/A6SYIORjO0wlIXzsdYrruyBZcIhTFTNG+uflPmb/uPQ==" saltValue="nFA1p+3hVft3acThFwVVGw==" spinCount="100000" sheet="1" objects="1" scenarios="1"/>
  <mergeCells count="8">
    <mergeCell ref="I15:J15"/>
    <mergeCell ref="E1:S1"/>
    <mergeCell ref="E2:S2"/>
    <mergeCell ref="E3:S3"/>
    <mergeCell ref="E4:S4"/>
    <mergeCell ref="E5:S5"/>
    <mergeCell ref="C7:S7"/>
    <mergeCell ref="E9:I9"/>
  </mergeCells>
  <dataValidations count="1">
    <dataValidation type="list" allowBlank="1" showInputMessage="1" showErrorMessage="1" sqref="I10">
      <formula1>County</formula1>
    </dataValidation>
  </dataValidations>
  <hyperlinks>
    <hyperlink ref="E4:S4" r:id="rId1" display="Questions Call 714-594-5720 Or 714-323-5968 Or Email MikeL@AXIOMHC.COM"/>
  </hyperlinks>
  <pageMargins left="0.7" right="0.7" top="0.75" bottom="0.75" header="0.3" footer="0.3"/>
  <pageSetup scale="59" fitToHeight="0" orientation="portrait" r:id="rId2"/>
  <headerFooter>
    <oddFooter>&amp;L&amp;12Http://www.AxiomHC.com&amp;C&amp;12Axiom Healthcare Group&amp;R&amp;12Page &amp;P of &amp;N</oddFooter>
  </headerFooter>
  <rowBreaks count="1" manualBreakCount="1">
    <brk id="6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240"/>
  <sheetViews>
    <sheetView zoomScale="95" zoomScaleNormal="95" workbookViewId="0">
      <selection activeCell="C2" sqref="B2:I1240"/>
    </sheetView>
  </sheetViews>
  <sheetFormatPr defaultRowHeight="12.75" x14ac:dyDescent="0.2"/>
  <cols>
    <col min="1" max="1" width="40.7109375" customWidth="1"/>
    <col min="2" max="2" width="14.7109375" customWidth="1"/>
    <col min="3" max="4" width="14.85546875" bestFit="1" customWidth="1"/>
    <col min="6" max="6" width="18.28515625" bestFit="1" customWidth="1"/>
  </cols>
  <sheetData>
    <row r="1" spans="1:10" ht="14.25" thickTop="1" thickBot="1" x14ac:dyDescent="0.25">
      <c r="A1" s="193" t="s">
        <v>217</v>
      </c>
      <c r="B1" s="193" t="s">
        <v>218</v>
      </c>
      <c r="C1" s="193" t="s">
        <v>61</v>
      </c>
      <c r="D1" s="193" t="s">
        <v>122</v>
      </c>
      <c r="E1" s="355" t="s">
        <v>1440</v>
      </c>
      <c r="F1" s="355" t="s">
        <v>1450</v>
      </c>
      <c r="H1" t="s">
        <v>1506</v>
      </c>
      <c r="I1" t="s">
        <v>1505</v>
      </c>
    </row>
    <row r="2" spans="1:10" ht="14.25" thickTop="1" thickBot="1" x14ac:dyDescent="0.25">
      <c r="A2" s="192" t="s">
        <v>229</v>
      </c>
      <c r="B2" s="194">
        <v>36084</v>
      </c>
      <c r="C2" s="202">
        <v>1.7491000000000001</v>
      </c>
      <c r="D2" s="202">
        <v>1.7250000000000001</v>
      </c>
      <c r="E2" t="s">
        <v>1398</v>
      </c>
      <c r="F2" t="s">
        <v>1457</v>
      </c>
      <c r="H2" s="360">
        <v>1.7491000000000001</v>
      </c>
      <c r="I2" s="360">
        <v>1.7492000000000001</v>
      </c>
      <c r="J2" s="361">
        <f>+H2-I2</f>
        <v>-9.9999999999988987E-5</v>
      </c>
    </row>
    <row r="3" spans="1:10" ht="13.5" thickBot="1" x14ac:dyDescent="0.25">
      <c r="A3" s="192" t="s">
        <v>357</v>
      </c>
      <c r="B3" s="194">
        <v>17020</v>
      </c>
      <c r="C3" s="202">
        <v>1.1554</v>
      </c>
      <c r="D3" s="202">
        <v>1.1351</v>
      </c>
      <c r="E3" t="s">
        <v>1398</v>
      </c>
      <c r="F3" t="s">
        <v>1457</v>
      </c>
      <c r="H3" s="360">
        <v>1.1554</v>
      </c>
      <c r="I3" s="360">
        <v>1.1555</v>
      </c>
      <c r="J3" s="361">
        <f t="shared" ref="J3:J38" si="0">+H3-I3</f>
        <v>-9.9999999999988987E-5</v>
      </c>
    </row>
    <row r="4" spans="1:10" ht="13.5" thickBot="1" x14ac:dyDescent="0.25">
      <c r="A4" s="192" t="s">
        <v>475</v>
      </c>
      <c r="B4" s="194">
        <v>36084</v>
      </c>
      <c r="C4" s="202">
        <v>1.7491000000000001</v>
      </c>
      <c r="D4" s="202">
        <v>1.7250000000000001</v>
      </c>
      <c r="E4" t="s">
        <v>1398</v>
      </c>
      <c r="F4" t="s">
        <v>1457</v>
      </c>
      <c r="H4" s="360">
        <v>1.7491000000000001</v>
      </c>
      <c r="I4" s="360">
        <v>1.7492000000000001</v>
      </c>
      <c r="J4" s="361">
        <f t="shared" si="0"/>
        <v>-9.9999999999988987E-5</v>
      </c>
    </row>
    <row r="5" spans="1:10" ht="13.5" thickBot="1" x14ac:dyDescent="0.25">
      <c r="A5" s="192" t="s">
        <v>551</v>
      </c>
      <c r="B5" s="194">
        <v>40900</v>
      </c>
      <c r="C5" s="202">
        <v>1.6508</v>
      </c>
      <c r="D5" s="202">
        <v>1.6424000000000001</v>
      </c>
      <c r="E5" t="s">
        <v>1398</v>
      </c>
      <c r="F5" t="s">
        <v>1457</v>
      </c>
      <c r="H5" s="360">
        <v>1.6508</v>
      </c>
      <c r="I5" s="360">
        <v>1.6508</v>
      </c>
      <c r="J5" s="361">
        <f t="shared" si="0"/>
        <v>0</v>
      </c>
    </row>
    <row r="6" spans="1:10" ht="13.5" thickBot="1" x14ac:dyDescent="0.25">
      <c r="A6" s="192" t="s">
        <v>601</v>
      </c>
      <c r="B6" s="194">
        <v>23420</v>
      </c>
      <c r="C6" s="202">
        <v>1.0721000000000001</v>
      </c>
      <c r="D6" s="202">
        <v>1.0898000000000001</v>
      </c>
      <c r="E6" t="s">
        <v>1398</v>
      </c>
      <c r="F6" t="s">
        <v>1457</v>
      </c>
      <c r="H6" s="360">
        <v>1.0721000000000001</v>
      </c>
      <c r="I6" s="360">
        <v>1.0722</v>
      </c>
      <c r="J6" s="361">
        <f t="shared" si="0"/>
        <v>-9.9999999999988987E-5</v>
      </c>
    </row>
    <row r="7" spans="1:10" ht="13.5" thickBot="1" x14ac:dyDescent="0.25">
      <c r="A7" s="192" t="s">
        <v>718</v>
      </c>
      <c r="B7" s="194">
        <v>20940</v>
      </c>
      <c r="C7" s="202">
        <v>0.93410000000000004</v>
      </c>
      <c r="D7" s="202">
        <v>0.88090000000000002</v>
      </c>
      <c r="E7" t="s">
        <v>1398</v>
      </c>
      <c r="F7" t="s">
        <v>1457</v>
      </c>
      <c r="H7" s="360">
        <v>0.93410000000000004</v>
      </c>
      <c r="I7" s="360">
        <v>0.93410000000000004</v>
      </c>
      <c r="J7" s="361">
        <f t="shared" si="0"/>
        <v>0</v>
      </c>
    </row>
    <row r="8" spans="1:10" ht="13.5" thickBot="1" x14ac:dyDescent="0.25">
      <c r="A8" s="192" t="s">
        <v>778</v>
      </c>
      <c r="B8" s="194">
        <v>12540</v>
      </c>
      <c r="C8" s="202">
        <v>1.2436</v>
      </c>
      <c r="D8" s="202">
        <v>1.1993</v>
      </c>
      <c r="E8" t="s">
        <v>1398</v>
      </c>
      <c r="F8" t="s">
        <v>1457</v>
      </c>
      <c r="H8" s="360">
        <v>1.2436</v>
      </c>
      <c r="I8" s="360">
        <v>1.2437</v>
      </c>
      <c r="J8" s="361">
        <f t="shared" si="0"/>
        <v>-9.9999999999988987E-5</v>
      </c>
    </row>
    <row r="9" spans="1:10" ht="13.5" thickBot="1" x14ac:dyDescent="0.25">
      <c r="A9" s="192" t="s">
        <v>782</v>
      </c>
      <c r="B9" s="194">
        <v>25260</v>
      </c>
      <c r="C9" s="202">
        <v>1.0797000000000001</v>
      </c>
      <c r="D9" s="202">
        <v>1.0749</v>
      </c>
      <c r="E9" t="s">
        <v>1398</v>
      </c>
      <c r="F9" t="s">
        <v>1457</v>
      </c>
      <c r="H9" s="360">
        <v>1.0797000000000001</v>
      </c>
      <c r="I9" s="360">
        <v>1.0797000000000001</v>
      </c>
      <c r="J9" s="361">
        <f t="shared" si="0"/>
        <v>0</v>
      </c>
    </row>
    <row r="10" spans="1:10" ht="13.5" thickBot="1" x14ac:dyDescent="0.25">
      <c r="A10" s="192" t="s">
        <v>847</v>
      </c>
      <c r="B10" s="194">
        <v>31084</v>
      </c>
      <c r="C10" s="202">
        <v>1.3055000000000001</v>
      </c>
      <c r="D10" s="202">
        <v>1.2781</v>
      </c>
      <c r="E10" t="s">
        <v>1398</v>
      </c>
      <c r="F10" t="s">
        <v>1457</v>
      </c>
      <c r="H10" s="360">
        <v>1.3055000000000001</v>
      </c>
      <c r="I10" s="360">
        <v>1.3056000000000001</v>
      </c>
      <c r="J10" s="361">
        <f t="shared" si="0"/>
        <v>-9.9999999999988987E-5</v>
      </c>
    </row>
    <row r="11" spans="1:10" ht="13.5" thickBot="1" x14ac:dyDescent="0.25">
      <c r="A11" s="192" t="s">
        <v>863</v>
      </c>
      <c r="B11" s="194">
        <v>31460</v>
      </c>
      <c r="C11" s="202">
        <v>0.74750000000000005</v>
      </c>
      <c r="D11" s="202">
        <v>0.752</v>
      </c>
      <c r="E11" t="s">
        <v>1398</v>
      </c>
      <c r="F11" t="s">
        <v>1457</v>
      </c>
      <c r="H11" s="360">
        <v>0.74750000000000005</v>
      </c>
      <c r="I11" s="360">
        <v>0.74760000000000004</v>
      </c>
      <c r="J11" s="361">
        <f t="shared" si="0"/>
        <v>-9.9999999999988987E-5</v>
      </c>
    </row>
    <row r="12" spans="1:10" ht="13.5" thickBot="1" x14ac:dyDescent="0.25">
      <c r="A12" s="192" t="s">
        <v>882</v>
      </c>
      <c r="B12" s="194">
        <v>42034</v>
      </c>
      <c r="C12" s="202">
        <v>1.7910000000000001</v>
      </c>
      <c r="D12" s="202">
        <v>1.7896000000000001</v>
      </c>
      <c r="E12" t="s">
        <v>1398</v>
      </c>
      <c r="F12" t="s">
        <v>1457</v>
      </c>
      <c r="H12" s="360">
        <v>1.7910000000000001</v>
      </c>
      <c r="I12" s="360">
        <v>1.7911000000000001</v>
      </c>
      <c r="J12" s="361">
        <f t="shared" si="0"/>
        <v>-9.9999999999988987E-5</v>
      </c>
    </row>
    <row r="13" spans="1:10" ht="13.5" thickBot="1" x14ac:dyDescent="0.25">
      <c r="A13" s="192" t="s">
        <v>914</v>
      </c>
      <c r="B13" s="194">
        <v>32900</v>
      </c>
      <c r="C13" s="202">
        <v>1.3862000000000001</v>
      </c>
      <c r="D13" s="202">
        <v>1.3447</v>
      </c>
      <c r="E13" t="s">
        <v>1398</v>
      </c>
      <c r="F13" t="s">
        <v>1457</v>
      </c>
      <c r="H13" s="360">
        <v>1.3862000000000001</v>
      </c>
      <c r="I13" s="360">
        <v>1.3862000000000001</v>
      </c>
      <c r="J13" s="361">
        <f t="shared" si="0"/>
        <v>0</v>
      </c>
    </row>
    <row r="14" spans="1:10" ht="13.5" thickBot="1" x14ac:dyDescent="0.25">
      <c r="A14" s="192" t="s">
        <v>946</v>
      </c>
      <c r="B14" s="194">
        <v>41500</v>
      </c>
      <c r="C14" s="202">
        <v>1.8162</v>
      </c>
      <c r="D14" s="202">
        <v>1.7143999999999999</v>
      </c>
      <c r="E14" t="s">
        <v>1398</v>
      </c>
      <c r="F14" t="s">
        <v>1457</v>
      </c>
      <c r="H14" s="360">
        <v>1.8162</v>
      </c>
      <c r="I14" s="360">
        <v>1.8163</v>
      </c>
      <c r="J14" s="361">
        <f t="shared" si="0"/>
        <v>-9.9999999999988987E-5</v>
      </c>
    </row>
    <row r="15" spans="1:10" ht="13.5" thickBot="1" x14ac:dyDescent="0.25">
      <c r="A15" s="192" t="s">
        <v>968</v>
      </c>
      <c r="B15" s="194">
        <v>34900</v>
      </c>
      <c r="C15" s="202">
        <v>1.5542</v>
      </c>
      <c r="D15" s="202">
        <v>1.5144</v>
      </c>
      <c r="E15" t="s">
        <v>1398</v>
      </c>
      <c r="F15" t="s">
        <v>1457</v>
      </c>
      <c r="H15" s="360">
        <v>1.5542</v>
      </c>
      <c r="I15" s="360">
        <v>1.5542</v>
      </c>
      <c r="J15" s="361">
        <f t="shared" si="0"/>
        <v>0</v>
      </c>
    </row>
    <row r="16" spans="1:10" ht="13.5" thickBot="1" x14ac:dyDescent="0.25">
      <c r="A16" s="192" t="s">
        <v>1011</v>
      </c>
      <c r="B16" s="194">
        <v>11244</v>
      </c>
      <c r="C16" s="202">
        <v>1.2565</v>
      </c>
      <c r="D16" s="202">
        <v>1.2393000000000001</v>
      </c>
      <c r="E16" t="s">
        <v>1398</v>
      </c>
      <c r="F16" t="s">
        <v>1457</v>
      </c>
      <c r="H16" s="360">
        <v>1.2565</v>
      </c>
      <c r="I16" s="360">
        <v>1.2565</v>
      </c>
      <c r="J16" s="361">
        <f t="shared" si="0"/>
        <v>0</v>
      </c>
    </row>
    <row r="17" spans="1:10" ht="13.5" thickBot="1" x14ac:dyDescent="0.25">
      <c r="A17" s="192" t="s">
        <v>1061</v>
      </c>
      <c r="B17" s="194">
        <v>40900</v>
      </c>
      <c r="C17" s="202">
        <v>1.6508</v>
      </c>
      <c r="D17" s="202">
        <v>1.6424000000000001</v>
      </c>
      <c r="E17" t="s">
        <v>1398</v>
      </c>
      <c r="F17" t="s">
        <v>1457</v>
      </c>
      <c r="H17" s="360">
        <v>1.6508</v>
      </c>
      <c r="I17" s="360">
        <v>1.6508</v>
      </c>
      <c r="J17" s="361">
        <f t="shared" si="0"/>
        <v>0</v>
      </c>
    </row>
    <row r="18" spans="1:10" ht="13.5" thickBot="1" x14ac:dyDescent="0.25">
      <c r="A18" s="192" t="s">
        <v>1116</v>
      </c>
      <c r="B18" s="194">
        <v>40140</v>
      </c>
      <c r="C18" s="202">
        <v>1.2130000000000001</v>
      </c>
      <c r="D18" s="202">
        <v>1.1930000000000001</v>
      </c>
      <c r="E18" t="s">
        <v>1398</v>
      </c>
      <c r="F18" t="s">
        <v>1457</v>
      </c>
      <c r="H18" s="360">
        <v>1.2130000000000001</v>
      </c>
      <c r="I18" s="360">
        <v>1.2131000000000001</v>
      </c>
      <c r="J18" s="361">
        <f t="shared" si="0"/>
        <v>-9.9999999999988987E-5</v>
      </c>
    </row>
    <row r="19" spans="1:10" ht="13.5" thickBot="1" x14ac:dyDescent="0.25">
      <c r="A19" s="192" t="s">
        <v>1135</v>
      </c>
      <c r="B19" s="194">
        <v>40900</v>
      </c>
      <c r="C19" s="202">
        <v>1.6508</v>
      </c>
      <c r="D19" s="202">
        <v>1.6424000000000001</v>
      </c>
      <c r="E19" t="s">
        <v>1398</v>
      </c>
      <c r="F19" t="s">
        <v>1457</v>
      </c>
      <c r="H19" s="360">
        <v>1.6508</v>
      </c>
      <c r="I19" s="360">
        <v>1.6508</v>
      </c>
      <c r="J19" s="361">
        <f t="shared" si="0"/>
        <v>0</v>
      </c>
    </row>
    <row r="20" spans="1:10" ht="13.5" thickBot="1" x14ac:dyDescent="0.25">
      <c r="A20" s="192" t="s">
        <v>1143</v>
      </c>
      <c r="B20" s="194">
        <v>41940</v>
      </c>
      <c r="C20" s="202">
        <v>1.8419000000000001</v>
      </c>
      <c r="D20" s="202">
        <v>1.7921</v>
      </c>
      <c r="E20" t="s">
        <v>1398</v>
      </c>
      <c r="F20" t="s">
        <v>1457</v>
      </c>
      <c r="H20" s="360">
        <v>1.8419000000000001</v>
      </c>
      <c r="I20" s="360">
        <v>1.8420000000000001</v>
      </c>
      <c r="J20" s="361">
        <f t="shared" si="0"/>
        <v>-9.9999999999988987E-5</v>
      </c>
    </row>
    <row r="21" spans="1:10" ht="13.5" thickBot="1" x14ac:dyDescent="0.25">
      <c r="A21" s="192" t="s">
        <v>1144</v>
      </c>
      <c r="B21" s="194">
        <v>40140</v>
      </c>
      <c r="C21" s="202">
        <v>1.2130000000000001</v>
      </c>
      <c r="D21" s="202">
        <v>1.1930000000000001</v>
      </c>
      <c r="E21" t="s">
        <v>1398</v>
      </c>
      <c r="F21" t="s">
        <v>1457</v>
      </c>
      <c r="H21" s="360">
        <v>1.2130000000000001</v>
      </c>
      <c r="I21" s="360">
        <v>1.2131000000000001</v>
      </c>
      <c r="J21" s="361">
        <f t="shared" si="0"/>
        <v>-9.9999999999988987E-5</v>
      </c>
    </row>
    <row r="22" spans="1:10" ht="13.5" thickBot="1" x14ac:dyDescent="0.25">
      <c r="A22" s="192" t="s">
        <v>1145</v>
      </c>
      <c r="B22" s="194">
        <v>41740</v>
      </c>
      <c r="C22" s="202">
        <v>1.2744</v>
      </c>
      <c r="D22" s="202">
        <v>1.252</v>
      </c>
      <c r="E22" t="s">
        <v>1398</v>
      </c>
      <c r="F22" t="s">
        <v>1457</v>
      </c>
      <c r="H22" s="360">
        <v>1.2744</v>
      </c>
      <c r="I22" s="360">
        <v>1.2745</v>
      </c>
      <c r="J22" s="361">
        <f t="shared" si="0"/>
        <v>-9.9999999999988987E-5</v>
      </c>
    </row>
    <row r="23" spans="1:10" ht="13.5" thickBot="1" x14ac:dyDescent="0.25">
      <c r="A23" s="192" t="s">
        <v>1146</v>
      </c>
      <c r="B23" s="194">
        <v>41884</v>
      </c>
      <c r="C23" s="202">
        <v>1.7622</v>
      </c>
      <c r="D23" s="202">
        <v>1.7628999999999999</v>
      </c>
      <c r="E23" t="s">
        <v>1398</v>
      </c>
      <c r="F23" t="s">
        <v>1457</v>
      </c>
      <c r="H23" s="360">
        <v>1.7622</v>
      </c>
      <c r="I23" s="360">
        <v>1.7622</v>
      </c>
      <c r="J23" s="361">
        <f t="shared" si="0"/>
        <v>0</v>
      </c>
    </row>
    <row r="24" spans="1:10" ht="13.5" thickBot="1" x14ac:dyDescent="0.25">
      <c r="A24" s="192" t="s">
        <v>1148</v>
      </c>
      <c r="B24" s="194">
        <v>44700</v>
      </c>
      <c r="C24" s="202">
        <v>1.4508000000000001</v>
      </c>
      <c r="D24" s="202">
        <v>1.4418</v>
      </c>
      <c r="E24" t="s">
        <v>1398</v>
      </c>
      <c r="F24" t="s">
        <v>1457</v>
      </c>
      <c r="H24" s="360">
        <v>1.4508000000000001</v>
      </c>
      <c r="I24" s="360">
        <v>1.4509000000000001</v>
      </c>
      <c r="J24" s="361">
        <f t="shared" si="0"/>
        <v>-9.9999999999988987E-5</v>
      </c>
    </row>
    <row r="25" spans="1:10" ht="13.5" thickBot="1" x14ac:dyDescent="0.25">
      <c r="A25" s="192" t="s">
        <v>1152</v>
      </c>
      <c r="B25" s="194">
        <v>42020</v>
      </c>
      <c r="C25" s="202">
        <v>1.3684000000000001</v>
      </c>
      <c r="D25" s="202">
        <v>1.3465</v>
      </c>
      <c r="E25" t="s">
        <v>1398</v>
      </c>
      <c r="F25" t="s">
        <v>1457</v>
      </c>
      <c r="H25" s="360">
        <v>1.3684000000000001</v>
      </c>
      <c r="I25" s="360">
        <v>1.3684000000000001</v>
      </c>
      <c r="J25" s="361">
        <f t="shared" si="0"/>
        <v>0</v>
      </c>
    </row>
    <row r="26" spans="1:10" ht="13.5" thickBot="1" x14ac:dyDescent="0.25">
      <c r="A26" s="192" t="s">
        <v>1153</v>
      </c>
      <c r="B26" s="194">
        <v>41884</v>
      </c>
      <c r="C26" s="202">
        <v>1.7622</v>
      </c>
      <c r="D26" s="202">
        <v>1.7628999999999999</v>
      </c>
      <c r="E26" t="s">
        <v>1398</v>
      </c>
      <c r="F26" t="s">
        <v>1457</v>
      </c>
      <c r="H26" s="360">
        <v>1.7622</v>
      </c>
      <c r="I26" s="360">
        <v>1.7622</v>
      </c>
      <c r="J26" s="361">
        <f t="shared" si="0"/>
        <v>0</v>
      </c>
    </row>
    <row r="27" spans="1:10" ht="13.5" thickBot="1" x14ac:dyDescent="0.25">
      <c r="A27" s="192" t="s">
        <v>1158</v>
      </c>
      <c r="B27" s="194">
        <v>42200</v>
      </c>
      <c r="C27" s="202">
        <v>1.3949</v>
      </c>
      <c r="D27" s="202">
        <v>1.3644000000000001</v>
      </c>
      <c r="E27" t="s">
        <v>1398</v>
      </c>
      <c r="F27" t="s">
        <v>1457</v>
      </c>
      <c r="H27" s="360">
        <v>1.3949</v>
      </c>
      <c r="I27" s="360">
        <v>1.395</v>
      </c>
      <c r="J27" s="361">
        <f t="shared" si="0"/>
        <v>-9.9999999999988987E-5</v>
      </c>
    </row>
    <row r="28" spans="1:10" ht="13.5" thickBot="1" x14ac:dyDescent="0.25">
      <c r="A28" s="192" t="s">
        <v>1159</v>
      </c>
      <c r="B28" s="194">
        <v>41940</v>
      </c>
      <c r="C28" s="202">
        <v>1.8419000000000001</v>
      </c>
      <c r="D28" s="202">
        <v>1.7921</v>
      </c>
      <c r="E28" t="s">
        <v>1398</v>
      </c>
      <c r="F28" t="s">
        <v>1457</v>
      </c>
      <c r="H28" s="360">
        <v>1.8419000000000001</v>
      </c>
      <c r="I28" s="360">
        <v>1.8420000000000001</v>
      </c>
      <c r="J28" s="361">
        <f t="shared" si="0"/>
        <v>-9.9999999999988987E-5</v>
      </c>
    </row>
    <row r="29" spans="1:10" ht="13.5" thickBot="1" x14ac:dyDescent="0.25">
      <c r="A29" s="192" t="s">
        <v>1160</v>
      </c>
      <c r="B29" s="194">
        <v>42100</v>
      </c>
      <c r="C29" s="202">
        <v>1.8746</v>
      </c>
      <c r="D29" s="202">
        <v>1.8673999999999999</v>
      </c>
      <c r="E29" t="s">
        <v>1398</v>
      </c>
      <c r="F29" t="s">
        <v>1457</v>
      </c>
      <c r="H29" s="360">
        <v>1.8746</v>
      </c>
      <c r="I29" s="360">
        <v>1.8746</v>
      </c>
      <c r="J29" s="361">
        <f t="shared" si="0"/>
        <v>0</v>
      </c>
    </row>
    <row r="30" spans="1:10" ht="13.5" thickBot="1" x14ac:dyDescent="0.25">
      <c r="A30" s="192" t="s">
        <v>1180</v>
      </c>
      <c r="B30" s="194">
        <v>39820</v>
      </c>
      <c r="C30" s="202">
        <v>1.4523000000000001</v>
      </c>
      <c r="D30" s="202">
        <v>1.4749000000000001</v>
      </c>
      <c r="E30" t="s">
        <v>1398</v>
      </c>
      <c r="F30" t="s">
        <v>1457</v>
      </c>
      <c r="H30" s="360">
        <v>1.4523000000000001</v>
      </c>
      <c r="I30" s="360">
        <v>1.4524000000000001</v>
      </c>
      <c r="J30" s="361">
        <f t="shared" si="0"/>
        <v>-9.9999999999988987E-5</v>
      </c>
    </row>
    <row r="31" spans="1:10" ht="13.5" thickBot="1" x14ac:dyDescent="0.25">
      <c r="A31" s="192" t="s">
        <v>1193</v>
      </c>
      <c r="B31" s="194">
        <v>46700</v>
      </c>
      <c r="C31" s="202">
        <v>1.7325000000000002</v>
      </c>
      <c r="D31" s="202">
        <v>1.7141999999999999</v>
      </c>
      <c r="E31" t="s">
        <v>1398</v>
      </c>
      <c r="F31" t="s">
        <v>1457</v>
      </c>
      <c r="H31" s="360">
        <v>1.7325000000000002</v>
      </c>
      <c r="I31" s="360">
        <v>1.7325000000000002</v>
      </c>
      <c r="J31" s="361">
        <f t="shared" si="0"/>
        <v>0</v>
      </c>
    </row>
    <row r="32" spans="1:10" ht="13.5" thickBot="1" x14ac:dyDescent="0.25">
      <c r="A32" s="192" t="s">
        <v>1197</v>
      </c>
      <c r="B32" s="194">
        <v>42220</v>
      </c>
      <c r="C32" s="202">
        <v>1.6704000000000001</v>
      </c>
      <c r="D32" s="202">
        <v>1.6716</v>
      </c>
      <c r="E32" t="s">
        <v>1398</v>
      </c>
      <c r="F32" t="s">
        <v>1457</v>
      </c>
      <c r="H32" s="360">
        <v>1.6704000000000001</v>
      </c>
      <c r="I32" s="360">
        <v>1.6705000000000001</v>
      </c>
      <c r="J32" s="361">
        <f t="shared" si="0"/>
        <v>-9.9999999999988987E-5</v>
      </c>
    </row>
    <row r="33" spans="1:10" ht="13.5" thickBot="1" x14ac:dyDescent="0.25">
      <c r="A33" s="192" t="s">
        <v>1221</v>
      </c>
      <c r="B33" s="194">
        <v>33700</v>
      </c>
      <c r="C33" s="202">
        <v>1.2845</v>
      </c>
      <c r="D33" s="202">
        <v>1.2746999999999999</v>
      </c>
      <c r="E33" t="s">
        <v>1398</v>
      </c>
      <c r="F33" t="s">
        <v>1457</v>
      </c>
      <c r="H33" s="360">
        <v>1.2845</v>
      </c>
      <c r="I33" s="360">
        <v>1.2845</v>
      </c>
      <c r="J33" s="361">
        <f t="shared" si="0"/>
        <v>0</v>
      </c>
    </row>
    <row r="34" spans="1:10" ht="13.5" thickBot="1" x14ac:dyDescent="0.25">
      <c r="A34" s="192" t="s">
        <v>1243</v>
      </c>
      <c r="B34" s="194">
        <v>49700</v>
      </c>
      <c r="C34" s="202">
        <v>1.2403</v>
      </c>
      <c r="D34" s="202">
        <v>1.2806999999999999</v>
      </c>
      <c r="E34" t="s">
        <v>1398</v>
      </c>
      <c r="F34" t="s">
        <v>1457</v>
      </c>
      <c r="H34" s="360">
        <v>1.2403</v>
      </c>
      <c r="I34" s="360">
        <v>1.2404000000000002</v>
      </c>
      <c r="J34" s="361">
        <f t="shared" si="0"/>
        <v>-1.0000000000021103E-4</v>
      </c>
    </row>
    <row r="35" spans="1:10" ht="13.5" thickBot="1" x14ac:dyDescent="0.25">
      <c r="A35" s="192" t="s">
        <v>1268</v>
      </c>
      <c r="B35" s="194">
        <v>47300</v>
      </c>
      <c r="C35" s="202">
        <v>0.97670000000000001</v>
      </c>
      <c r="D35" s="202">
        <v>0.95130000000000003</v>
      </c>
      <c r="E35" t="s">
        <v>1398</v>
      </c>
      <c r="F35" t="s">
        <v>1457</v>
      </c>
      <c r="H35" s="360">
        <v>0.97670000000000001</v>
      </c>
      <c r="I35" s="360">
        <v>0.97670000000000001</v>
      </c>
      <c r="J35" s="361">
        <f t="shared" si="0"/>
        <v>0</v>
      </c>
    </row>
    <row r="36" spans="1:10" ht="13.5" thickBot="1" x14ac:dyDescent="0.25">
      <c r="A36" s="192" t="s">
        <v>1293</v>
      </c>
      <c r="B36" s="194">
        <v>37100</v>
      </c>
      <c r="C36" s="202">
        <v>1.3324</v>
      </c>
      <c r="D36" s="202">
        <v>1.3252999999999999</v>
      </c>
      <c r="E36" t="s">
        <v>1398</v>
      </c>
      <c r="F36" t="s">
        <v>1457</v>
      </c>
      <c r="H36" s="360">
        <v>1.3324</v>
      </c>
      <c r="I36" s="360">
        <v>1.3324</v>
      </c>
      <c r="J36" s="361">
        <f t="shared" si="0"/>
        <v>0</v>
      </c>
    </row>
    <row r="37" spans="1:10" ht="13.5" thickBot="1" x14ac:dyDescent="0.25">
      <c r="A37" s="192" t="s">
        <v>1383</v>
      </c>
      <c r="B37" s="194">
        <v>40900</v>
      </c>
      <c r="C37" s="202">
        <v>1.6508</v>
      </c>
      <c r="D37" s="202">
        <v>1.6424000000000001</v>
      </c>
      <c r="E37" t="s">
        <v>1398</v>
      </c>
      <c r="F37" t="s">
        <v>1457</v>
      </c>
      <c r="H37" s="360">
        <v>1.6508</v>
      </c>
      <c r="I37" s="360">
        <v>1.6508</v>
      </c>
      <c r="J37" s="361">
        <f t="shared" si="0"/>
        <v>0</v>
      </c>
    </row>
    <row r="38" spans="1:10" ht="13.5" thickBot="1" x14ac:dyDescent="0.25">
      <c r="A38" s="192" t="s">
        <v>1388</v>
      </c>
      <c r="B38" s="194">
        <v>49700</v>
      </c>
      <c r="C38" s="202">
        <v>1.2403</v>
      </c>
      <c r="D38" s="202">
        <v>1.2806999999999999</v>
      </c>
      <c r="E38" t="s">
        <v>1398</v>
      </c>
      <c r="F38" t="s">
        <v>1457</v>
      </c>
      <c r="H38" s="360">
        <v>1.2403</v>
      </c>
      <c r="I38" s="360">
        <v>1.2404000000000002</v>
      </c>
      <c r="J38" s="361">
        <f t="shared" si="0"/>
        <v>-1.0000000000021103E-4</v>
      </c>
    </row>
    <row r="39" spans="1:10" ht="13.5" thickBot="1" x14ac:dyDescent="0.25">
      <c r="A39" s="357"/>
      <c r="B39" s="358"/>
      <c r="C39" s="359"/>
      <c r="D39" s="359"/>
      <c r="H39" s="360"/>
      <c r="I39" s="360"/>
      <c r="J39" s="361"/>
    </row>
    <row r="40" spans="1:10" ht="14.25" thickTop="1" thickBot="1" x14ac:dyDescent="0.25">
      <c r="A40" s="191" t="s">
        <v>219</v>
      </c>
      <c r="B40" s="191">
        <v>29180</v>
      </c>
      <c r="C40" s="201">
        <v>0.79039999999999999</v>
      </c>
      <c r="D40" s="201">
        <v>0.77739999999999998</v>
      </c>
      <c r="E40" t="s">
        <v>1390</v>
      </c>
      <c r="F40" t="s">
        <v>1471</v>
      </c>
      <c r="H40" s="360">
        <v>0.79039999999999999</v>
      </c>
      <c r="I40" s="360">
        <v>0.79039999999999999</v>
      </c>
      <c r="J40" s="361">
        <f t="shared" ref="J40:J103" si="1">+H40-I40</f>
        <v>0</v>
      </c>
    </row>
    <row r="41" spans="1:10" ht="13.5" thickBot="1" x14ac:dyDescent="0.25">
      <c r="A41" s="192" t="s">
        <v>220</v>
      </c>
      <c r="B41" s="192">
        <v>14260</v>
      </c>
      <c r="C41" s="202">
        <v>0.92580000000000007</v>
      </c>
      <c r="D41" s="202">
        <v>0.88739999999999997</v>
      </c>
      <c r="E41" t="s">
        <v>1391</v>
      </c>
      <c r="F41" t="s">
        <v>1465</v>
      </c>
      <c r="H41" s="360">
        <v>0.92580000000000007</v>
      </c>
      <c r="I41" s="360">
        <v>0.92590000000000006</v>
      </c>
      <c r="J41" s="361">
        <f t="shared" si="1"/>
        <v>-9.9999999999988987E-5</v>
      </c>
    </row>
    <row r="42" spans="1:10" ht="13.5" thickBot="1" x14ac:dyDescent="0.25">
      <c r="A42" s="192" t="s">
        <v>160</v>
      </c>
      <c r="B42" s="194">
        <v>19740</v>
      </c>
      <c r="C42" s="202">
        <v>1.0245</v>
      </c>
      <c r="D42" s="202">
        <v>1.0355000000000001</v>
      </c>
      <c r="E42" t="s">
        <v>1392</v>
      </c>
      <c r="F42" t="s">
        <v>1458</v>
      </c>
      <c r="H42" s="360">
        <v>1.0245</v>
      </c>
      <c r="I42" s="360">
        <v>1.0245</v>
      </c>
      <c r="J42" s="361">
        <f t="shared" si="1"/>
        <v>0</v>
      </c>
    </row>
    <row r="43" spans="1:10" ht="13.5" thickBot="1" x14ac:dyDescent="0.25">
      <c r="A43" s="192" t="s">
        <v>221</v>
      </c>
      <c r="B43" s="192">
        <v>23900</v>
      </c>
      <c r="C43" s="202">
        <v>1.0552000000000001</v>
      </c>
      <c r="D43" s="202">
        <v>1.0587</v>
      </c>
      <c r="E43" t="s">
        <v>1393</v>
      </c>
      <c r="F43" t="s">
        <v>1491</v>
      </c>
      <c r="H43" s="360">
        <v>1.0552000000000001</v>
      </c>
      <c r="I43" s="360">
        <v>1.0553000000000001</v>
      </c>
      <c r="J43" s="361">
        <f t="shared" si="1"/>
        <v>-9.9999999999988987E-5</v>
      </c>
    </row>
    <row r="44" spans="1:10" ht="13.5" thickBot="1" x14ac:dyDescent="0.25">
      <c r="A44" s="192" t="s">
        <v>222</v>
      </c>
      <c r="B44" s="192">
        <v>10380</v>
      </c>
      <c r="C44" s="202">
        <v>0.33190000000000003</v>
      </c>
      <c r="D44" s="202">
        <v>0.34300000000000003</v>
      </c>
      <c r="E44" t="s">
        <v>1394</v>
      </c>
      <c r="F44" t="s">
        <v>1492</v>
      </c>
      <c r="H44" s="360">
        <v>0.33190000000000003</v>
      </c>
      <c r="I44" s="360">
        <v>0.33190000000000003</v>
      </c>
      <c r="J44" s="361">
        <f t="shared" si="1"/>
        <v>0</v>
      </c>
    </row>
    <row r="45" spans="1:10" ht="13.5" thickBot="1" x14ac:dyDescent="0.25">
      <c r="A45" s="192" t="s">
        <v>223</v>
      </c>
      <c r="B45" s="192">
        <v>10380</v>
      </c>
      <c r="C45" s="202">
        <v>0.33190000000000003</v>
      </c>
      <c r="D45" s="202">
        <v>0.34300000000000003</v>
      </c>
      <c r="E45" t="s">
        <v>1394</v>
      </c>
      <c r="F45" t="s">
        <v>1492</v>
      </c>
      <c r="H45" s="360">
        <v>0.33190000000000003</v>
      </c>
      <c r="I45" s="360">
        <v>0.33190000000000003</v>
      </c>
      <c r="J45" s="361">
        <f t="shared" si="1"/>
        <v>0</v>
      </c>
    </row>
    <row r="46" spans="1:10" ht="13.5" thickBot="1" x14ac:dyDescent="0.25">
      <c r="A46" s="192" t="s">
        <v>224</v>
      </c>
      <c r="B46" s="192">
        <v>41980</v>
      </c>
      <c r="C46" s="202">
        <v>0.4168</v>
      </c>
      <c r="D46" s="202">
        <v>0.42670000000000002</v>
      </c>
      <c r="E46" t="s">
        <v>1394</v>
      </c>
      <c r="F46" t="s">
        <v>1492</v>
      </c>
      <c r="H46" s="360">
        <v>0.4168</v>
      </c>
      <c r="I46" s="360">
        <v>0.4168</v>
      </c>
      <c r="J46" s="361">
        <f t="shared" si="1"/>
        <v>0</v>
      </c>
    </row>
    <row r="47" spans="1:10" ht="13.5" thickBot="1" x14ac:dyDescent="0.25">
      <c r="A47" s="192" t="s">
        <v>225</v>
      </c>
      <c r="B47" s="194">
        <v>41980</v>
      </c>
      <c r="C47" s="202">
        <v>0.4168</v>
      </c>
      <c r="D47" s="202">
        <v>0.42670000000000002</v>
      </c>
      <c r="E47" t="s">
        <v>1394</v>
      </c>
      <c r="F47" t="s">
        <v>1492</v>
      </c>
      <c r="H47" s="360">
        <v>0.4168</v>
      </c>
      <c r="I47" s="360">
        <v>0.4168</v>
      </c>
      <c r="J47" s="361">
        <f t="shared" si="1"/>
        <v>0</v>
      </c>
    </row>
    <row r="48" spans="1:10" ht="13.5" thickBot="1" x14ac:dyDescent="0.25">
      <c r="A48" s="192" t="s">
        <v>226</v>
      </c>
      <c r="B48" s="194">
        <v>12260</v>
      </c>
      <c r="C48" s="202">
        <v>0.88100000000000001</v>
      </c>
      <c r="D48" s="202">
        <v>0.90549999999999997</v>
      </c>
      <c r="E48" t="s">
        <v>1395</v>
      </c>
      <c r="F48" t="s">
        <v>1494</v>
      </c>
      <c r="H48" s="360">
        <v>0.88100000000000001</v>
      </c>
      <c r="I48" s="360">
        <v>0.88100000000000001</v>
      </c>
      <c r="J48" s="361">
        <f t="shared" si="1"/>
        <v>0</v>
      </c>
    </row>
    <row r="49" spans="1:10" ht="13.5" thickBot="1" x14ac:dyDescent="0.25">
      <c r="A49" s="192" t="s">
        <v>227</v>
      </c>
      <c r="B49" s="194">
        <v>23540</v>
      </c>
      <c r="C49" s="202">
        <v>0.92270000000000008</v>
      </c>
      <c r="D49" s="202">
        <v>0.90710000000000002</v>
      </c>
      <c r="E49" t="s">
        <v>1396</v>
      </c>
      <c r="F49" t="s">
        <v>1462</v>
      </c>
      <c r="H49" s="360">
        <v>0.92270000000000008</v>
      </c>
      <c r="I49" s="360">
        <v>0.92270000000000008</v>
      </c>
      <c r="J49" s="361">
        <f t="shared" si="1"/>
        <v>0</v>
      </c>
    </row>
    <row r="50" spans="1:10" ht="13.5" thickBot="1" x14ac:dyDescent="0.25">
      <c r="A50" s="192" t="s">
        <v>228</v>
      </c>
      <c r="B50" s="194">
        <v>15500</v>
      </c>
      <c r="C50" s="202">
        <v>0.84989999999999999</v>
      </c>
      <c r="D50" s="202">
        <v>0.84640000000000004</v>
      </c>
      <c r="E50" t="s">
        <v>1397</v>
      </c>
      <c r="F50" t="s">
        <v>1486</v>
      </c>
      <c r="H50" s="360">
        <v>0.84989999999999999</v>
      </c>
      <c r="I50" s="360">
        <v>0.84989999999999999</v>
      </c>
      <c r="J50" s="361">
        <f t="shared" si="1"/>
        <v>0</v>
      </c>
    </row>
    <row r="51" spans="1:10" ht="13.5" thickBot="1" x14ac:dyDescent="0.25">
      <c r="A51" s="192" t="s">
        <v>230</v>
      </c>
      <c r="B51" s="194">
        <v>10580</v>
      </c>
      <c r="C51" s="203">
        <v>0.81120000000000003</v>
      </c>
      <c r="D51" s="203">
        <v>0.8165</v>
      </c>
      <c r="E51" t="s">
        <v>1399</v>
      </c>
      <c r="F51" t="s">
        <v>1485</v>
      </c>
      <c r="H51" s="360">
        <v>0.81120000000000003</v>
      </c>
      <c r="I51" s="360">
        <v>0.81120000000000003</v>
      </c>
      <c r="J51" s="361">
        <f t="shared" si="1"/>
        <v>0</v>
      </c>
    </row>
    <row r="52" spans="1:10" ht="13.5" thickBot="1" x14ac:dyDescent="0.25">
      <c r="A52" s="192" t="s">
        <v>231</v>
      </c>
      <c r="B52" s="194">
        <v>16820</v>
      </c>
      <c r="C52" s="202">
        <v>0.92500000000000004</v>
      </c>
      <c r="D52" s="202">
        <v>0.97989999999999999</v>
      </c>
      <c r="E52" t="s">
        <v>1400</v>
      </c>
      <c r="F52" t="s">
        <v>1500</v>
      </c>
      <c r="H52" s="360">
        <v>0.92500000000000004</v>
      </c>
      <c r="I52" s="360">
        <v>0.92510000000000003</v>
      </c>
      <c r="J52" s="361">
        <f t="shared" si="1"/>
        <v>-9.9999999999988987E-5</v>
      </c>
    </row>
    <row r="53" spans="1:10" ht="13.5" thickBot="1" x14ac:dyDescent="0.25">
      <c r="A53" s="192" t="s">
        <v>232</v>
      </c>
      <c r="B53" s="194">
        <v>16020</v>
      </c>
      <c r="C53" s="202">
        <v>0.81020000000000003</v>
      </c>
      <c r="D53" s="202">
        <v>0.84460000000000002</v>
      </c>
      <c r="E53" t="s">
        <v>1401</v>
      </c>
      <c r="F53" t="s">
        <v>1466</v>
      </c>
      <c r="H53" s="360">
        <v>0.81020000000000003</v>
      </c>
      <c r="I53" s="360">
        <v>0.81020000000000003</v>
      </c>
      <c r="J53" s="361">
        <f t="shared" si="1"/>
        <v>0</v>
      </c>
    </row>
    <row r="54" spans="1:10" ht="13.5" thickBot="1" x14ac:dyDescent="0.25">
      <c r="A54" s="192" t="s">
        <v>233</v>
      </c>
      <c r="B54" s="194">
        <v>25860</v>
      </c>
      <c r="C54" s="202">
        <v>0.8711000000000001</v>
      </c>
      <c r="D54" s="202">
        <v>0.85460000000000003</v>
      </c>
      <c r="E54" t="s">
        <v>1397</v>
      </c>
      <c r="F54" t="s">
        <v>1486</v>
      </c>
      <c r="H54" s="360">
        <v>0.8711000000000001</v>
      </c>
      <c r="I54" s="360">
        <v>0.8711000000000001</v>
      </c>
      <c r="J54" s="361">
        <f t="shared" si="1"/>
        <v>0</v>
      </c>
    </row>
    <row r="55" spans="1:10" ht="13.5" thickBot="1" x14ac:dyDescent="0.25">
      <c r="A55" s="192" t="s">
        <v>234</v>
      </c>
      <c r="B55" s="194">
        <v>47894</v>
      </c>
      <c r="C55" s="202">
        <v>1.0137</v>
      </c>
      <c r="D55" s="202">
        <v>1.0347</v>
      </c>
      <c r="E55" t="s">
        <v>1400</v>
      </c>
      <c r="F55" t="s">
        <v>1500</v>
      </c>
      <c r="H55" s="360">
        <v>1.0137</v>
      </c>
      <c r="I55" s="360">
        <v>1.0137</v>
      </c>
      <c r="J55" s="361">
        <f t="shared" si="1"/>
        <v>0</v>
      </c>
    </row>
    <row r="56" spans="1:10" ht="13.5" thickBot="1" x14ac:dyDescent="0.25">
      <c r="A56" s="192" t="s">
        <v>235</v>
      </c>
      <c r="B56" s="194">
        <v>19060</v>
      </c>
      <c r="C56" s="202">
        <v>0.85040000000000004</v>
      </c>
      <c r="D56" s="202">
        <v>0.83930000000000005</v>
      </c>
      <c r="E56" t="s">
        <v>1410</v>
      </c>
      <c r="F56" t="s">
        <v>1473</v>
      </c>
      <c r="H56" s="360">
        <v>0.85040000000000004</v>
      </c>
      <c r="I56" s="360">
        <v>0.85040000000000004</v>
      </c>
      <c r="J56" s="361">
        <f t="shared" si="1"/>
        <v>0</v>
      </c>
    </row>
    <row r="57" spans="1:10" ht="13.5" thickBot="1" x14ac:dyDescent="0.25">
      <c r="A57" s="192" t="s">
        <v>236</v>
      </c>
      <c r="B57" s="194">
        <v>38300</v>
      </c>
      <c r="C57" s="202">
        <v>0.85130000000000006</v>
      </c>
      <c r="D57" s="202">
        <v>0.87539999999999996</v>
      </c>
      <c r="E57" t="s">
        <v>1393</v>
      </c>
      <c r="F57" t="s">
        <v>1491</v>
      </c>
      <c r="H57" s="360">
        <v>0.85130000000000006</v>
      </c>
      <c r="I57" s="360">
        <v>0.85140000000000005</v>
      </c>
      <c r="J57" s="361">
        <f t="shared" si="1"/>
        <v>-9.9999999999988987E-5</v>
      </c>
    </row>
    <row r="58" spans="1:10" ht="13.5" thickBot="1" x14ac:dyDescent="0.25">
      <c r="A58" s="192" t="s">
        <v>237</v>
      </c>
      <c r="B58" s="194">
        <v>23060</v>
      </c>
      <c r="C58" s="202">
        <v>0.86330000000000007</v>
      </c>
      <c r="D58" s="202">
        <v>0.85060000000000002</v>
      </c>
      <c r="E58" t="s">
        <v>1403</v>
      </c>
      <c r="F58" t="s">
        <v>1467</v>
      </c>
      <c r="H58" s="360">
        <v>0.86330000000000007</v>
      </c>
      <c r="I58" s="360">
        <v>0.86340000000000006</v>
      </c>
      <c r="J58" s="361">
        <f t="shared" si="1"/>
        <v>-9.9999999999988987E-5</v>
      </c>
    </row>
    <row r="59" spans="1:10" ht="13.5" thickBot="1" x14ac:dyDescent="0.25">
      <c r="A59" s="192" t="s">
        <v>238</v>
      </c>
      <c r="B59" s="194">
        <v>14540</v>
      </c>
      <c r="C59" s="202">
        <v>0.8125</v>
      </c>
      <c r="D59" s="202">
        <v>0.82289999999999996</v>
      </c>
      <c r="E59" t="s">
        <v>1404</v>
      </c>
      <c r="F59" t="s">
        <v>1470</v>
      </c>
      <c r="H59" s="360">
        <v>0.8125</v>
      </c>
      <c r="I59" s="360">
        <v>0.8125</v>
      </c>
      <c r="J59" s="361">
        <f t="shared" si="1"/>
        <v>0</v>
      </c>
    </row>
    <row r="60" spans="1:10" ht="13.5" thickBot="1" x14ac:dyDescent="0.25">
      <c r="A60" s="192" t="s">
        <v>239</v>
      </c>
      <c r="B60" s="194">
        <v>30620</v>
      </c>
      <c r="C60" s="202">
        <v>0.88200000000000001</v>
      </c>
      <c r="D60" s="202">
        <v>0.92030000000000001</v>
      </c>
      <c r="E60" t="s">
        <v>1405</v>
      </c>
      <c r="F60" t="s">
        <v>1488</v>
      </c>
      <c r="H60" s="360">
        <v>0.88200000000000001</v>
      </c>
      <c r="I60" s="360">
        <v>0.8821</v>
      </c>
      <c r="J60" s="361">
        <f t="shared" si="1"/>
        <v>-9.9999999999988987E-5</v>
      </c>
    </row>
    <row r="61" spans="1:10" ht="13.5" thickBot="1" x14ac:dyDescent="0.25">
      <c r="A61" s="192" t="s">
        <v>240</v>
      </c>
      <c r="B61" s="194">
        <v>40060</v>
      </c>
      <c r="C61" s="202">
        <v>0.92810000000000004</v>
      </c>
      <c r="D61" s="202">
        <v>0.92949999999999999</v>
      </c>
      <c r="E61" t="s">
        <v>1400</v>
      </c>
      <c r="F61" t="s">
        <v>1500</v>
      </c>
      <c r="H61" s="360">
        <v>0.92810000000000004</v>
      </c>
      <c r="I61" s="360">
        <v>0.92810000000000004</v>
      </c>
      <c r="J61" s="361">
        <f t="shared" si="1"/>
        <v>0</v>
      </c>
    </row>
    <row r="62" spans="1:10" ht="13.5" thickBot="1" x14ac:dyDescent="0.25">
      <c r="A62" s="192" t="s">
        <v>241</v>
      </c>
      <c r="B62" s="194">
        <v>31340</v>
      </c>
      <c r="C62" s="202">
        <v>0.86420000000000008</v>
      </c>
      <c r="D62" s="202">
        <v>0.88360000000000005</v>
      </c>
      <c r="E62" t="s">
        <v>1400</v>
      </c>
      <c r="F62" t="s">
        <v>1500</v>
      </c>
      <c r="H62" s="360">
        <v>0.86420000000000008</v>
      </c>
      <c r="I62" s="360">
        <v>0.86430000000000007</v>
      </c>
      <c r="J62" s="361">
        <f t="shared" si="1"/>
        <v>-9.9999999999988987E-5</v>
      </c>
    </row>
    <row r="63" spans="1:10" ht="13.5" thickBot="1" x14ac:dyDescent="0.25">
      <c r="A63" s="192" t="s">
        <v>242</v>
      </c>
      <c r="B63" s="194">
        <v>10380</v>
      </c>
      <c r="C63" s="202">
        <v>0.33190000000000003</v>
      </c>
      <c r="D63" s="202">
        <v>0.34300000000000003</v>
      </c>
      <c r="E63" t="s">
        <v>1394</v>
      </c>
      <c r="F63" t="s">
        <v>1492</v>
      </c>
      <c r="H63" s="360">
        <v>0.33190000000000003</v>
      </c>
      <c r="I63" s="360">
        <v>0.33190000000000003</v>
      </c>
      <c r="J63" s="361">
        <f t="shared" si="1"/>
        <v>0</v>
      </c>
    </row>
    <row r="64" spans="1:10" ht="13.5" thickBot="1" x14ac:dyDescent="0.25">
      <c r="A64" s="192" t="s">
        <v>243</v>
      </c>
      <c r="B64" s="194">
        <v>11260</v>
      </c>
      <c r="C64" s="202">
        <v>1.2183000000000002</v>
      </c>
      <c r="D64" s="202">
        <v>1.2542</v>
      </c>
      <c r="E64" t="s">
        <v>1406</v>
      </c>
      <c r="F64" t="s">
        <v>1454</v>
      </c>
      <c r="H64" s="360">
        <v>1.2183000000000002</v>
      </c>
      <c r="I64" s="360">
        <v>1.2184000000000001</v>
      </c>
      <c r="J64" s="361">
        <f t="shared" si="1"/>
        <v>-9.9999999999988987E-5</v>
      </c>
    </row>
    <row r="65" spans="1:10" ht="13.5" thickBot="1" x14ac:dyDescent="0.25">
      <c r="A65" s="192" t="s">
        <v>244</v>
      </c>
      <c r="B65" s="194">
        <v>24860</v>
      </c>
      <c r="C65" s="202">
        <v>0.8973000000000001</v>
      </c>
      <c r="D65" s="202">
        <v>0.92430000000000001</v>
      </c>
      <c r="E65" t="s">
        <v>1395</v>
      </c>
      <c r="F65" t="s">
        <v>1494</v>
      </c>
      <c r="H65" s="360">
        <v>0.8973000000000001</v>
      </c>
      <c r="I65" s="360">
        <v>0.89740000000000009</v>
      </c>
      <c r="J65" s="361">
        <f t="shared" si="1"/>
        <v>-9.9999999999988987E-5</v>
      </c>
    </row>
    <row r="66" spans="1:10" ht="13.5" thickBot="1" x14ac:dyDescent="0.25">
      <c r="A66" s="192" t="s">
        <v>245</v>
      </c>
      <c r="B66" s="194">
        <v>28940</v>
      </c>
      <c r="C66" s="202">
        <v>0.7208</v>
      </c>
      <c r="D66" s="202">
        <v>0.73560000000000003</v>
      </c>
      <c r="E66" t="s">
        <v>1407</v>
      </c>
      <c r="F66" t="s">
        <v>1496</v>
      </c>
      <c r="H66" s="360">
        <v>0.7208</v>
      </c>
      <c r="I66" s="360">
        <v>0.72089999999999999</v>
      </c>
      <c r="J66" s="361">
        <f t="shared" si="1"/>
        <v>-9.9999999999988987E-5</v>
      </c>
    </row>
    <row r="67" spans="1:10" ht="13.5" thickBot="1" x14ac:dyDescent="0.25">
      <c r="A67" s="192" t="s">
        <v>246</v>
      </c>
      <c r="B67" s="194">
        <v>41140</v>
      </c>
      <c r="C67" s="202">
        <v>0.93690000000000007</v>
      </c>
      <c r="D67" s="202">
        <v>0.95099999999999996</v>
      </c>
      <c r="E67" t="s">
        <v>1419</v>
      </c>
      <c r="F67" t="s">
        <v>1478</v>
      </c>
      <c r="H67" s="360">
        <v>0.93690000000000007</v>
      </c>
      <c r="I67" s="360">
        <v>0.93700000000000006</v>
      </c>
      <c r="J67" s="361">
        <f t="shared" si="1"/>
        <v>-9.9999999999988987E-5</v>
      </c>
    </row>
    <row r="68" spans="1:10" ht="13.5" thickBot="1" x14ac:dyDescent="0.25">
      <c r="A68" s="192" t="s">
        <v>247</v>
      </c>
      <c r="B68" s="194">
        <v>30340</v>
      </c>
      <c r="C68" s="202">
        <v>0.84100000000000008</v>
      </c>
      <c r="D68" s="202">
        <v>0.85270000000000001</v>
      </c>
      <c r="E68" t="s">
        <v>1409</v>
      </c>
      <c r="F68" t="s">
        <v>1472</v>
      </c>
      <c r="H68" s="360">
        <v>0.84100000000000008</v>
      </c>
      <c r="I68" s="360">
        <v>0.84100000000000008</v>
      </c>
      <c r="J68" s="361">
        <f t="shared" si="1"/>
        <v>0</v>
      </c>
    </row>
    <row r="69" spans="1:10" ht="13.5" thickBot="1" x14ac:dyDescent="0.25">
      <c r="A69" s="192" t="s">
        <v>248</v>
      </c>
      <c r="B69" s="194">
        <v>12580</v>
      </c>
      <c r="C69" s="202">
        <v>0.95680000000000009</v>
      </c>
      <c r="D69" s="202">
        <v>0.9506</v>
      </c>
      <c r="E69" t="s">
        <v>1410</v>
      </c>
      <c r="F69" t="s">
        <v>1473</v>
      </c>
      <c r="H69" s="360">
        <v>0.95680000000000009</v>
      </c>
      <c r="I69" s="360">
        <v>0.95680000000000009</v>
      </c>
      <c r="J69" s="361">
        <f t="shared" si="1"/>
        <v>0</v>
      </c>
    </row>
    <row r="70" spans="1:10" ht="13.5" thickBot="1" x14ac:dyDescent="0.25">
      <c r="A70" s="192" t="s">
        <v>249</v>
      </c>
      <c r="B70" s="194">
        <v>33460</v>
      </c>
      <c r="C70" s="202">
        <v>1.1206</v>
      </c>
      <c r="D70" s="202">
        <v>1.1294999999999999</v>
      </c>
      <c r="E70" t="s">
        <v>1421</v>
      </c>
      <c r="F70" t="s">
        <v>1476</v>
      </c>
      <c r="H70" s="360">
        <v>1.1206</v>
      </c>
      <c r="I70" s="360">
        <v>1.1206</v>
      </c>
      <c r="J70" s="361">
        <f t="shared" si="1"/>
        <v>0</v>
      </c>
    </row>
    <row r="71" spans="1:10" ht="13.5" thickBot="1" x14ac:dyDescent="0.25">
      <c r="A71" s="192" t="s">
        <v>250</v>
      </c>
      <c r="B71" s="194">
        <v>31340</v>
      </c>
      <c r="C71" s="202">
        <v>0.86420000000000008</v>
      </c>
      <c r="D71" s="202">
        <v>0.88360000000000005</v>
      </c>
      <c r="E71" t="s">
        <v>1400</v>
      </c>
      <c r="F71" t="s">
        <v>1500</v>
      </c>
      <c r="H71" s="360">
        <v>0.86420000000000008</v>
      </c>
      <c r="I71" s="360">
        <v>0.86430000000000007</v>
      </c>
      <c r="J71" s="361">
        <f t="shared" si="1"/>
        <v>-9.9999999999988987E-5</v>
      </c>
    </row>
    <row r="72" spans="1:10" ht="13.5" thickBot="1" x14ac:dyDescent="0.25">
      <c r="A72" s="192" t="s">
        <v>251</v>
      </c>
      <c r="B72" s="194">
        <v>18580</v>
      </c>
      <c r="C72" s="202">
        <v>0.93770000000000009</v>
      </c>
      <c r="D72" s="202">
        <v>0.92510000000000003</v>
      </c>
      <c r="E72" t="s">
        <v>1412</v>
      </c>
      <c r="F72" t="s">
        <v>1497</v>
      </c>
      <c r="H72" s="360">
        <v>0.93770000000000009</v>
      </c>
      <c r="I72" s="360">
        <v>0.93770000000000009</v>
      </c>
      <c r="J72" s="361">
        <f t="shared" si="1"/>
        <v>0</v>
      </c>
    </row>
    <row r="73" spans="1:10" ht="13.5" thickBot="1" x14ac:dyDescent="0.25">
      <c r="A73" s="192" t="s">
        <v>161</v>
      </c>
      <c r="B73" s="194">
        <v>19740</v>
      </c>
      <c r="C73" s="202">
        <v>1.0245</v>
      </c>
      <c r="D73" s="202">
        <v>1.0355000000000001</v>
      </c>
      <c r="E73" t="s">
        <v>1392</v>
      </c>
      <c r="F73" t="s">
        <v>1458</v>
      </c>
      <c r="H73" s="360">
        <v>1.0245</v>
      </c>
      <c r="I73" s="360">
        <v>1.0245</v>
      </c>
      <c r="J73" s="361">
        <f t="shared" si="1"/>
        <v>0</v>
      </c>
    </row>
    <row r="74" spans="1:10" ht="13.5" thickBot="1" x14ac:dyDescent="0.25">
      <c r="A74" s="192" t="s">
        <v>252</v>
      </c>
      <c r="B74" s="194">
        <v>48660</v>
      </c>
      <c r="C74" s="202">
        <v>0.86740000000000006</v>
      </c>
      <c r="D74" s="202">
        <v>0.90159999999999996</v>
      </c>
      <c r="E74" t="s">
        <v>1412</v>
      </c>
      <c r="F74" t="s">
        <v>1497</v>
      </c>
      <c r="H74" s="360">
        <v>0.86740000000000006</v>
      </c>
      <c r="I74" s="360">
        <v>0.86750000000000005</v>
      </c>
      <c r="J74" s="361">
        <f t="shared" si="1"/>
        <v>-9.9999999999988987E-5</v>
      </c>
    </row>
    <row r="75" spans="1:10" ht="13.5" thickBot="1" x14ac:dyDescent="0.25">
      <c r="A75" s="192" t="s">
        <v>253</v>
      </c>
      <c r="B75" s="194">
        <v>11640</v>
      </c>
      <c r="C75" s="202">
        <v>0.37390000000000001</v>
      </c>
      <c r="D75" s="202">
        <v>0.42370000000000002</v>
      </c>
      <c r="E75" t="s">
        <v>1394</v>
      </c>
      <c r="F75" t="s">
        <v>1492</v>
      </c>
      <c r="H75" s="360">
        <v>0.37390000000000001</v>
      </c>
      <c r="I75" s="360">
        <v>0.37390000000000001</v>
      </c>
      <c r="J75" s="361">
        <f t="shared" si="1"/>
        <v>0</v>
      </c>
    </row>
    <row r="76" spans="1:10" ht="13.5" thickBot="1" x14ac:dyDescent="0.25">
      <c r="A76" s="192" t="s">
        <v>254</v>
      </c>
      <c r="B76" s="194">
        <v>47894</v>
      </c>
      <c r="C76" s="202">
        <v>1.0137</v>
      </c>
      <c r="D76" s="202">
        <v>1.0347</v>
      </c>
      <c r="E76" t="s">
        <v>1400</v>
      </c>
      <c r="F76" t="s">
        <v>1500</v>
      </c>
      <c r="H76" s="360">
        <v>1.0137</v>
      </c>
      <c r="I76" s="360">
        <v>1.0137</v>
      </c>
      <c r="J76" s="361">
        <f t="shared" si="1"/>
        <v>0</v>
      </c>
    </row>
    <row r="77" spans="1:10" ht="13.5" thickBot="1" x14ac:dyDescent="0.25">
      <c r="A77" s="192" t="s">
        <v>255</v>
      </c>
      <c r="B77" s="194">
        <v>38300</v>
      </c>
      <c r="C77" s="202">
        <v>0.85130000000000006</v>
      </c>
      <c r="D77" s="202">
        <v>0.87539999999999996</v>
      </c>
      <c r="E77" t="s">
        <v>1393</v>
      </c>
      <c r="F77" t="s">
        <v>1491</v>
      </c>
      <c r="H77" s="360">
        <v>0.85130000000000006</v>
      </c>
      <c r="I77" s="360">
        <v>0.85140000000000005</v>
      </c>
      <c r="J77" s="361">
        <f t="shared" si="1"/>
        <v>-9.9999999999988987E-5</v>
      </c>
    </row>
    <row r="78" spans="1:10" ht="13.5" thickBot="1" x14ac:dyDescent="0.25">
      <c r="A78" s="192" t="s">
        <v>256</v>
      </c>
      <c r="B78" s="194">
        <v>11100</v>
      </c>
      <c r="C78" s="202">
        <v>0.81570000000000009</v>
      </c>
      <c r="D78" s="202">
        <v>0.83479999999999999</v>
      </c>
      <c r="E78" t="s">
        <v>1412</v>
      </c>
      <c r="F78" t="s">
        <v>1497</v>
      </c>
      <c r="H78" s="360">
        <v>0.81570000000000009</v>
      </c>
      <c r="I78" s="360">
        <v>0.81570000000000009</v>
      </c>
      <c r="J78" s="361">
        <f t="shared" si="1"/>
        <v>0</v>
      </c>
    </row>
    <row r="79" spans="1:10" ht="13.5" thickBot="1" x14ac:dyDescent="0.25">
      <c r="A79" s="192" t="s">
        <v>257</v>
      </c>
      <c r="B79" s="194">
        <v>25020</v>
      </c>
      <c r="C79" s="202">
        <v>0.35489999999999999</v>
      </c>
      <c r="D79" s="202">
        <v>0.3669</v>
      </c>
      <c r="E79" t="s">
        <v>1394</v>
      </c>
      <c r="F79" t="s">
        <v>1492</v>
      </c>
      <c r="H79" s="360">
        <v>0.35489999999999999</v>
      </c>
      <c r="I79" s="360">
        <v>0.35489999999999999</v>
      </c>
      <c r="J79" s="361">
        <f t="shared" si="1"/>
        <v>0</v>
      </c>
    </row>
    <row r="80" spans="1:10" ht="13.5" thickBot="1" x14ac:dyDescent="0.25">
      <c r="A80" s="192" t="s">
        <v>258</v>
      </c>
      <c r="B80" s="194">
        <v>12940</v>
      </c>
      <c r="C80" s="202">
        <v>0.79610000000000003</v>
      </c>
      <c r="D80" s="202">
        <v>0.76780000000000004</v>
      </c>
      <c r="E80" t="s">
        <v>1390</v>
      </c>
      <c r="F80" t="s">
        <v>1471</v>
      </c>
      <c r="H80" s="360">
        <v>0.79610000000000003</v>
      </c>
      <c r="I80" s="360">
        <v>0.79610000000000003</v>
      </c>
      <c r="J80" s="361">
        <f t="shared" si="1"/>
        <v>0</v>
      </c>
    </row>
    <row r="81" spans="1:10" ht="13.5" thickBot="1" x14ac:dyDescent="0.25">
      <c r="A81" s="192" t="s">
        <v>139</v>
      </c>
      <c r="B81" s="194">
        <v>30300</v>
      </c>
      <c r="C81" s="202">
        <v>0.84260000000000002</v>
      </c>
      <c r="D81" s="202">
        <v>0.88</v>
      </c>
      <c r="E81" t="s">
        <v>1413</v>
      </c>
      <c r="F81" t="s">
        <v>1501</v>
      </c>
      <c r="H81" s="360">
        <v>0.84260000000000002</v>
      </c>
      <c r="I81" s="360">
        <v>0.84260000000000002</v>
      </c>
      <c r="J81" s="361">
        <f t="shared" si="1"/>
        <v>0</v>
      </c>
    </row>
    <row r="82" spans="1:10" ht="13.5" thickBot="1" x14ac:dyDescent="0.25">
      <c r="A82" s="192" t="s">
        <v>259</v>
      </c>
      <c r="B82" s="194">
        <v>41700</v>
      </c>
      <c r="C82" s="202">
        <v>0.86180000000000001</v>
      </c>
      <c r="D82" s="202">
        <v>0.85240000000000005</v>
      </c>
      <c r="E82" t="s">
        <v>1412</v>
      </c>
      <c r="F82" t="s">
        <v>1497</v>
      </c>
      <c r="H82" s="360">
        <v>0.86180000000000001</v>
      </c>
      <c r="I82" s="360">
        <v>0.86180000000000001</v>
      </c>
      <c r="J82" s="361">
        <f t="shared" si="1"/>
        <v>0</v>
      </c>
    </row>
    <row r="83" spans="1:10" ht="13.5" thickBot="1" x14ac:dyDescent="0.25">
      <c r="A83" s="192" t="s">
        <v>260</v>
      </c>
      <c r="B83" s="194">
        <v>12100</v>
      </c>
      <c r="C83" s="202">
        <v>1.2569000000000001</v>
      </c>
      <c r="D83" s="202">
        <v>1.1914</v>
      </c>
      <c r="E83" t="s">
        <v>1414</v>
      </c>
      <c r="F83" t="s">
        <v>1483</v>
      </c>
      <c r="H83" s="360">
        <v>1.2569000000000001</v>
      </c>
      <c r="I83" s="360">
        <v>1.2570000000000001</v>
      </c>
      <c r="J83" s="361">
        <f t="shared" si="1"/>
        <v>-9.9999999999988987E-5</v>
      </c>
    </row>
    <row r="84" spans="1:10" ht="13.5" thickBot="1" x14ac:dyDescent="0.25">
      <c r="A84" s="192" t="s">
        <v>261</v>
      </c>
      <c r="B84" s="194">
        <v>44420</v>
      </c>
      <c r="C84" s="202">
        <v>0.93390000000000006</v>
      </c>
      <c r="D84" s="202">
        <v>0.86</v>
      </c>
      <c r="E84" t="s">
        <v>1400</v>
      </c>
      <c r="F84" t="s">
        <v>1500</v>
      </c>
      <c r="H84" s="360">
        <v>0.93390000000000006</v>
      </c>
      <c r="I84" s="360">
        <v>0.93400000000000005</v>
      </c>
      <c r="J84" s="361">
        <f t="shared" si="1"/>
        <v>-9.9999999999988987E-5</v>
      </c>
    </row>
    <row r="85" spans="1:10" ht="13.5" thickBot="1" x14ac:dyDescent="0.25">
      <c r="A85" s="192" t="s">
        <v>262</v>
      </c>
      <c r="B85" s="194">
        <v>26420</v>
      </c>
      <c r="C85" s="202">
        <v>0.98120000000000007</v>
      </c>
      <c r="D85" s="202">
        <v>0.97499999999999998</v>
      </c>
      <c r="E85" t="s">
        <v>1412</v>
      </c>
      <c r="F85" t="s">
        <v>1497</v>
      </c>
      <c r="H85" s="360">
        <v>0.98120000000000007</v>
      </c>
      <c r="I85" s="360">
        <v>0.98120000000000007</v>
      </c>
      <c r="J85" s="361">
        <f t="shared" si="1"/>
        <v>0</v>
      </c>
    </row>
    <row r="86" spans="1:10" ht="13.5" thickBot="1" x14ac:dyDescent="0.25">
      <c r="A86" s="192" t="s">
        <v>263</v>
      </c>
      <c r="B86" s="194">
        <v>33860</v>
      </c>
      <c r="C86" s="202">
        <v>0.74890000000000001</v>
      </c>
      <c r="D86" s="202">
        <v>0.73089999999999999</v>
      </c>
      <c r="E86" t="s">
        <v>1415</v>
      </c>
      <c r="F86" t="s">
        <v>1453</v>
      </c>
      <c r="H86" s="360">
        <v>0.74890000000000001</v>
      </c>
      <c r="I86" s="360">
        <v>0.74890000000000001</v>
      </c>
      <c r="J86" s="361">
        <f t="shared" si="1"/>
        <v>0</v>
      </c>
    </row>
    <row r="87" spans="1:10" ht="13.5" thickBot="1" x14ac:dyDescent="0.25">
      <c r="A87" s="192" t="s">
        <v>264</v>
      </c>
      <c r="B87" s="194">
        <v>27260</v>
      </c>
      <c r="C87" s="202">
        <v>0.90340000000000009</v>
      </c>
      <c r="D87" s="202">
        <v>0.89570000000000005</v>
      </c>
      <c r="E87" t="s">
        <v>1396</v>
      </c>
      <c r="F87" t="s">
        <v>1462</v>
      </c>
      <c r="H87" s="360">
        <v>0.90340000000000009</v>
      </c>
      <c r="I87" s="360">
        <v>0.90340000000000009</v>
      </c>
      <c r="J87" s="361">
        <f t="shared" si="1"/>
        <v>0</v>
      </c>
    </row>
    <row r="88" spans="1:10" ht="13.5" thickBot="1" x14ac:dyDescent="0.25">
      <c r="A88" s="192" t="s">
        <v>265</v>
      </c>
      <c r="B88" s="194">
        <v>10500</v>
      </c>
      <c r="C88" s="202">
        <v>0.86150000000000004</v>
      </c>
      <c r="D88" s="202">
        <v>0.88629999999999998</v>
      </c>
      <c r="E88" t="s">
        <v>1416</v>
      </c>
      <c r="F88" t="s">
        <v>1463</v>
      </c>
      <c r="H88" s="360">
        <v>0.86150000000000004</v>
      </c>
      <c r="I88" s="360">
        <v>0.86150000000000004</v>
      </c>
      <c r="J88" s="361">
        <f t="shared" si="1"/>
        <v>0</v>
      </c>
    </row>
    <row r="89" spans="1:10" ht="13.5" thickBot="1" x14ac:dyDescent="0.25">
      <c r="A89" s="192" t="s">
        <v>266</v>
      </c>
      <c r="B89" s="194">
        <v>19300</v>
      </c>
      <c r="C89" s="202">
        <v>0.7117</v>
      </c>
      <c r="D89" s="202">
        <v>0.75660000000000005</v>
      </c>
      <c r="E89" t="s">
        <v>1415</v>
      </c>
      <c r="F89" t="s">
        <v>1453</v>
      </c>
      <c r="H89" s="360">
        <v>0.7117</v>
      </c>
      <c r="I89" s="360">
        <v>0.7117</v>
      </c>
      <c r="J89" s="361">
        <f t="shared" si="1"/>
        <v>0</v>
      </c>
    </row>
    <row r="90" spans="1:10" ht="13.5" thickBot="1" x14ac:dyDescent="0.25">
      <c r="A90" s="192" t="s">
        <v>267</v>
      </c>
      <c r="B90" s="194">
        <v>12580</v>
      </c>
      <c r="C90" s="202">
        <v>0.95680000000000009</v>
      </c>
      <c r="D90" s="202">
        <v>0.9506</v>
      </c>
      <c r="E90" t="s">
        <v>1410</v>
      </c>
      <c r="F90" t="s">
        <v>1473</v>
      </c>
      <c r="H90" s="360">
        <v>0.95680000000000009</v>
      </c>
      <c r="I90" s="360">
        <v>0.95680000000000009</v>
      </c>
      <c r="J90" s="361">
        <f t="shared" si="1"/>
        <v>0</v>
      </c>
    </row>
    <row r="91" spans="1:10" ht="13.5" thickBot="1" x14ac:dyDescent="0.25">
      <c r="A91" s="192" t="s">
        <v>268</v>
      </c>
      <c r="B91" s="194">
        <v>12580</v>
      </c>
      <c r="C91" s="202">
        <v>0.95680000000000009</v>
      </c>
      <c r="D91" s="202">
        <v>0.9506</v>
      </c>
      <c r="E91" t="s">
        <v>1410</v>
      </c>
      <c r="F91" t="s">
        <v>1473</v>
      </c>
      <c r="H91" s="360">
        <v>0.95680000000000009</v>
      </c>
      <c r="I91" s="360">
        <v>0.95680000000000009</v>
      </c>
      <c r="J91" s="361">
        <f t="shared" si="1"/>
        <v>0</v>
      </c>
    </row>
    <row r="92" spans="1:10" ht="13.5" thickBot="1" x14ac:dyDescent="0.25">
      <c r="A92" s="192" t="s">
        <v>269</v>
      </c>
      <c r="B92" s="194">
        <v>41700</v>
      </c>
      <c r="C92" s="202">
        <v>0.86180000000000001</v>
      </c>
      <c r="D92" s="202">
        <v>0.85240000000000005</v>
      </c>
      <c r="E92" t="s">
        <v>1412</v>
      </c>
      <c r="F92" t="s">
        <v>1497</v>
      </c>
      <c r="H92" s="360">
        <v>0.86180000000000001</v>
      </c>
      <c r="I92" s="360">
        <v>0.86180000000000001</v>
      </c>
      <c r="J92" s="361">
        <f t="shared" si="1"/>
        <v>0</v>
      </c>
    </row>
    <row r="93" spans="1:10" ht="13.5" thickBot="1" x14ac:dyDescent="0.25">
      <c r="A93" s="192" t="s">
        <v>270</v>
      </c>
      <c r="B93" s="194">
        <v>38540</v>
      </c>
      <c r="C93" s="202">
        <v>0.87690000000000001</v>
      </c>
      <c r="D93" s="202">
        <v>0.87860000000000005</v>
      </c>
      <c r="E93" t="s">
        <v>1391</v>
      </c>
      <c r="F93" t="s">
        <v>1465</v>
      </c>
      <c r="H93" s="360">
        <v>0.87690000000000001</v>
      </c>
      <c r="I93" s="360">
        <v>0.87690000000000001</v>
      </c>
      <c r="J93" s="361">
        <f t="shared" si="1"/>
        <v>0</v>
      </c>
    </row>
    <row r="94" spans="1:10" ht="13.5" thickBot="1" x14ac:dyDescent="0.25">
      <c r="A94" s="192" t="s">
        <v>271</v>
      </c>
      <c r="B94" s="194">
        <v>41980</v>
      </c>
      <c r="C94" s="202">
        <v>0.4168</v>
      </c>
      <c r="D94" s="202">
        <v>0.42670000000000002</v>
      </c>
      <c r="E94" t="s">
        <v>1394</v>
      </c>
      <c r="F94" t="s">
        <v>1492</v>
      </c>
      <c r="H94" s="360">
        <v>0.4168</v>
      </c>
      <c r="I94" s="360">
        <v>0.4168</v>
      </c>
      <c r="J94" s="361">
        <f t="shared" si="1"/>
        <v>0</v>
      </c>
    </row>
    <row r="95" spans="1:10" ht="13.5" thickBot="1" x14ac:dyDescent="0.25">
      <c r="A95" s="192" t="s">
        <v>272</v>
      </c>
      <c r="B95" s="194">
        <v>12700</v>
      </c>
      <c r="C95" s="202">
        <v>1.2989000000000002</v>
      </c>
      <c r="D95" s="202">
        <v>1.3248</v>
      </c>
      <c r="E95" t="s">
        <v>1417</v>
      </c>
      <c r="F95" t="s">
        <v>1474</v>
      </c>
      <c r="H95" s="360">
        <v>1.2989000000000002</v>
      </c>
      <c r="I95" s="360">
        <v>1.2989000000000002</v>
      </c>
      <c r="J95" s="361">
        <f t="shared" si="1"/>
        <v>0</v>
      </c>
    </row>
    <row r="96" spans="1:10" ht="13.5" thickBot="1" x14ac:dyDescent="0.25">
      <c r="A96" s="192" t="s">
        <v>273</v>
      </c>
      <c r="B96" s="194">
        <v>41980</v>
      </c>
      <c r="C96" s="202">
        <v>0.4168</v>
      </c>
      <c r="D96" s="202">
        <v>0.42670000000000002</v>
      </c>
      <c r="E96" t="s">
        <v>1394</v>
      </c>
      <c r="F96" t="s">
        <v>1492</v>
      </c>
      <c r="H96" s="360">
        <v>0.4168</v>
      </c>
      <c r="I96" s="360">
        <v>0.4168</v>
      </c>
      <c r="J96" s="361">
        <f t="shared" si="1"/>
        <v>0</v>
      </c>
    </row>
    <row r="97" spans="1:10" ht="13.5" thickBot="1" x14ac:dyDescent="0.25">
      <c r="A97" s="192" t="s">
        <v>274</v>
      </c>
      <c r="B97" s="194">
        <v>12060</v>
      </c>
      <c r="C97" s="202">
        <v>0.94900000000000007</v>
      </c>
      <c r="D97" s="202">
        <v>0.93669999999999998</v>
      </c>
      <c r="E97" t="s">
        <v>1416</v>
      </c>
      <c r="F97" t="s">
        <v>1463</v>
      </c>
      <c r="H97" s="360">
        <v>0.94900000000000007</v>
      </c>
      <c r="I97" s="360">
        <v>0.94900000000000007</v>
      </c>
      <c r="J97" s="361">
        <f t="shared" si="1"/>
        <v>0</v>
      </c>
    </row>
    <row r="98" spans="1:10" ht="13.5" thickBot="1" x14ac:dyDescent="0.25">
      <c r="A98" s="192" t="s">
        <v>275</v>
      </c>
      <c r="B98" s="194">
        <v>24340</v>
      </c>
      <c r="C98" s="202">
        <v>0.87940000000000007</v>
      </c>
      <c r="D98" s="202">
        <v>0.8821</v>
      </c>
      <c r="E98" t="s">
        <v>1418</v>
      </c>
      <c r="F98" t="s">
        <v>1475</v>
      </c>
      <c r="H98" s="360">
        <v>0.87940000000000007</v>
      </c>
      <c r="I98" s="360">
        <v>0.87940000000000007</v>
      </c>
      <c r="J98" s="361">
        <f t="shared" si="1"/>
        <v>0</v>
      </c>
    </row>
    <row r="99" spans="1:10" ht="13.5" thickBot="1" x14ac:dyDescent="0.25">
      <c r="A99" s="192" t="s">
        <v>276</v>
      </c>
      <c r="B99" s="194">
        <v>18020</v>
      </c>
      <c r="C99" s="202">
        <v>1.0076000000000001</v>
      </c>
      <c r="D99" s="202">
        <v>1.0254000000000001</v>
      </c>
      <c r="E99" t="s">
        <v>1403</v>
      </c>
      <c r="F99" t="s">
        <v>1467</v>
      </c>
      <c r="H99" s="360">
        <v>1.0076000000000001</v>
      </c>
      <c r="I99" s="360">
        <v>1.0076000000000001</v>
      </c>
      <c r="J99" s="361">
        <f t="shared" si="1"/>
        <v>0</v>
      </c>
    </row>
    <row r="100" spans="1:10" ht="13.5" thickBot="1" x14ac:dyDescent="0.25">
      <c r="A100" s="192" t="s">
        <v>277</v>
      </c>
      <c r="B100" s="194">
        <v>12060</v>
      </c>
      <c r="C100" s="202">
        <v>0.94900000000000007</v>
      </c>
      <c r="D100" s="202">
        <v>0.93669999999999998</v>
      </c>
      <c r="E100" t="s">
        <v>1416</v>
      </c>
      <c r="F100" t="s">
        <v>1463</v>
      </c>
      <c r="H100" s="360">
        <v>0.94900000000000007</v>
      </c>
      <c r="I100" s="360">
        <v>0.94900000000000007</v>
      </c>
      <c r="J100" s="361">
        <f t="shared" si="1"/>
        <v>0</v>
      </c>
    </row>
    <row r="101" spans="1:10" ht="13.5" thickBot="1" x14ac:dyDescent="0.25">
      <c r="A101" s="192" t="s">
        <v>278</v>
      </c>
      <c r="B101" s="194">
        <v>12420</v>
      </c>
      <c r="C101" s="202">
        <v>0.95530000000000004</v>
      </c>
      <c r="D101" s="202">
        <v>0.98819999999999997</v>
      </c>
      <c r="E101" t="s">
        <v>1412</v>
      </c>
      <c r="F101" t="s">
        <v>1497</v>
      </c>
      <c r="H101" s="360">
        <v>0.95530000000000004</v>
      </c>
      <c r="I101" s="360">
        <v>0.95530000000000004</v>
      </c>
      <c r="J101" s="361">
        <f t="shared" si="1"/>
        <v>0</v>
      </c>
    </row>
    <row r="102" spans="1:10" ht="13.5" thickBot="1" x14ac:dyDescent="0.25">
      <c r="A102" s="192" t="s">
        <v>279</v>
      </c>
      <c r="B102" s="194">
        <v>28140</v>
      </c>
      <c r="C102" s="202">
        <v>0.92800000000000005</v>
      </c>
      <c r="D102" s="202">
        <v>0.92589999999999995</v>
      </c>
      <c r="E102" t="s">
        <v>1419</v>
      </c>
      <c r="F102" t="s">
        <v>1478</v>
      </c>
      <c r="H102" s="360">
        <v>0.92800000000000005</v>
      </c>
      <c r="I102" s="360">
        <v>0.92800000000000005</v>
      </c>
      <c r="J102" s="361">
        <f t="shared" si="1"/>
        <v>0</v>
      </c>
    </row>
    <row r="103" spans="1:10" ht="13.5" thickBot="1" x14ac:dyDescent="0.25">
      <c r="A103" s="192" t="s">
        <v>280</v>
      </c>
      <c r="B103" s="194">
        <v>37460</v>
      </c>
      <c r="C103" s="202">
        <v>0.80290000000000006</v>
      </c>
      <c r="D103" s="202">
        <v>0.80789999999999995</v>
      </c>
      <c r="E103" t="s">
        <v>1396</v>
      </c>
      <c r="F103" t="s">
        <v>1462</v>
      </c>
      <c r="H103" s="360">
        <v>0.80290000000000006</v>
      </c>
      <c r="I103" s="360">
        <v>0.80300000000000005</v>
      </c>
      <c r="J103" s="361">
        <f t="shared" si="1"/>
        <v>-9.9999999999988987E-5</v>
      </c>
    </row>
    <row r="104" spans="1:10" ht="13.5" thickBot="1" x14ac:dyDescent="0.25">
      <c r="A104" s="192" t="s">
        <v>281</v>
      </c>
      <c r="B104" s="194">
        <v>13020</v>
      </c>
      <c r="C104" s="202">
        <v>0.91500000000000004</v>
      </c>
      <c r="D104" s="202">
        <v>0.98860000000000003</v>
      </c>
      <c r="E104" t="s">
        <v>1418</v>
      </c>
      <c r="F104" t="s">
        <v>1475</v>
      </c>
      <c r="H104" s="360">
        <v>0.91500000000000004</v>
      </c>
      <c r="I104" s="360">
        <v>0.91500000000000004</v>
      </c>
      <c r="J104" s="361">
        <f t="shared" ref="J104:J167" si="2">+H104-I104</f>
        <v>0</v>
      </c>
    </row>
    <row r="105" spans="1:10" ht="13.5" thickBot="1" x14ac:dyDescent="0.25">
      <c r="A105" s="192" t="s">
        <v>282</v>
      </c>
      <c r="B105" s="194">
        <v>41980</v>
      </c>
      <c r="C105" s="202">
        <v>0.4168</v>
      </c>
      <c r="D105" s="202">
        <v>0.42670000000000002</v>
      </c>
      <c r="E105" t="s">
        <v>1394</v>
      </c>
      <c r="F105" t="s">
        <v>1492</v>
      </c>
      <c r="H105" s="360">
        <v>0.4168</v>
      </c>
      <c r="I105" s="360">
        <v>0.4168</v>
      </c>
      <c r="J105" s="361">
        <f t="shared" si="2"/>
        <v>0</v>
      </c>
    </row>
    <row r="106" spans="1:10" ht="13.5" thickBot="1" x14ac:dyDescent="0.25">
      <c r="A106" s="192" t="s">
        <v>283</v>
      </c>
      <c r="B106" s="194">
        <v>25940</v>
      </c>
      <c r="C106" s="202">
        <v>0.81080000000000008</v>
      </c>
      <c r="D106" s="202">
        <v>0.80820000000000003</v>
      </c>
      <c r="E106" t="s">
        <v>1395</v>
      </c>
      <c r="F106" t="s">
        <v>1494</v>
      </c>
      <c r="H106" s="360">
        <v>0.81080000000000008</v>
      </c>
      <c r="I106" s="360">
        <v>0.81090000000000007</v>
      </c>
      <c r="J106" s="361">
        <f t="shared" si="2"/>
        <v>-9.9999999999988987E-5</v>
      </c>
    </row>
    <row r="107" spans="1:10" ht="13.5" thickBot="1" x14ac:dyDescent="0.25">
      <c r="A107" s="192" t="s">
        <v>284</v>
      </c>
      <c r="B107" s="194">
        <v>38300</v>
      </c>
      <c r="C107" s="202">
        <v>0.85130000000000006</v>
      </c>
      <c r="D107" s="202">
        <v>0.87539999999999996</v>
      </c>
      <c r="E107" t="s">
        <v>1393</v>
      </c>
      <c r="F107" t="s">
        <v>1491</v>
      </c>
      <c r="H107" s="360">
        <v>0.85130000000000006</v>
      </c>
      <c r="I107" s="360">
        <v>0.85140000000000005</v>
      </c>
      <c r="J107" s="361">
        <f t="shared" si="2"/>
        <v>-9.9999999999988987E-5</v>
      </c>
    </row>
    <row r="108" spans="1:10" ht="13.5" thickBot="1" x14ac:dyDescent="0.25">
      <c r="A108" s="192" t="s">
        <v>285</v>
      </c>
      <c r="B108" s="194">
        <v>31340</v>
      </c>
      <c r="C108" s="202">
        <v>0.86420000000000008</v>
      </c>
      <c r="D108" s="202">
        <v>0.88360000000000005</v>
      </c>
      <c r="E108" t="s">
        <v>1400</v>
      </c>
      <c r="F108" t="s">
        <v>1500</v>
      </c>
      <c r="H108" s="360">
        <v>0.86420000000000008</v>
      </c>
      <c r="I108" s="360">
        <v>0.86430000000000007</v>
      </c>
      <c r="J108" s="361">
        <f t="shared" si="2"/>
        <v>-9.9999999999988987E-5</v>
      </c>
    </row>
    <row r="109" spans="1:10" ht="13.5" thickBot="1" x14ac:dyDescent="0.25">
      <c r="A109" s="192" t="s">
        <v>286</v>
      </c>
      <c r="B109" s="194">
        <v>28660</v>
      </c>
      <c r="C109" s="202">
        <v>0.94920000000000004</v>
      </c>
      <c r="D109" s="202">
        <v>0.90069999999999995</v>
      </c>
      <c r="E109" t="s">
        <v>1412</v>
      </c>
      <c r="F109" t="s">
        <v>1497</v>
      </c>
      <c r="H109" s="360">
        <v>0.94920000000000004</v>
      </c>
      <c r="I109" s="360">
        <v>0.94920000000000004</v>
      </c>
      <c r="J109" s="361">
        <f t="shared" si="2"/>
        <v>0</v>
      </c>
    </row>
    <row r="110" spans="1:10" ht="13.5" thickBot="1" x14ac:dyDescent="0.25">
      <c r="A110" s="192" t="s">
        <v>287</v>
      </c>
      <c r="B110" s="194">
        <v>48540</v>
      </c>
      <c r="C110" s="202">
        <v>0.65980000000000005</v>
      </c>
      <c r="D110" s="202">
        <v>0.67169999999999996</v>
      </c>
      <c r="E110" t="s">
        <v>1405</v>
      </c>
      <c r="F110" t="s">
        <v>1488</v>
      </c>
      <c r="H110" s="360">
        <v>0.65980000000000005</v>
      </c>
      <c r="I110" s="360">
        <v>0.65980000000000005</v>
      </c>
      <c r="J110" s="361">
        <f t="shared" si="2"/>
        <v>0</v>
      </c>
    </row>
    <row r="111" spans="1:10" ht="13.5" thickBot="1" x14ac:dyDescent="0.25">
      <c r="A111" s="192" t="s">
        <v>288</v>
      </c>
      <c r="B111" s="194">
        <v>22220</v>
      </c>
      <c r="C111" s="202">
        <v>0.81380000000000008</v>
      </c>
      <c r="D111" s="202">
        <v>0.84450000000000003</v>
      </c>
      <c r="E111" t="s">
        <v>1422</v>
      </c>
      <c r="F111" t="s">
        <v>1456</v>
      </c>
      <c r="H111" s="360">
        <v>0.81380000000000008</v>
      </c>
      <c r="I111" s="360">
        <v>0.81380000000000008</v>
      </c>
      <c r="J111" s="361">
        <f t="shared" si="2"/>
        <v>0</v>
      </c>
    </row>
    <row r="112" spans="1:10" ht="13.5" thickBot="1" x14ac:dyDescent="0.25">
      <c r="A112" s="192" t="s">
        <v>289</v>
      </c>
      <c r="B112" s="194">
        <v>29200</v>
      </c>
      <c r="C112" s="202">
        <v>0.9587</v>
      </c>
      <c r="D112" s="202">
        <v>0.97989999999999999</v>
      </c>
      <c r="E112" t="s">
        <v>1403</v>
      </c>
      <c r="F112" t="s">
        <v>1467</v>
      </c>
      <c r="H112" s="360">
        <v>0.9587</v>
      </c>
      <c r="I112" s="360">
        <v>0.9588000000000001</v>
      </c>
      <c r="J112" s="361">
        <f t="shared" si="2"/>
        <v>-1.0000000000010001E-4</v>
      </c>
    </row>
    <row r="113" spans="1:10" ht="13.5" thickBot="1" x14ac:dyDescent="0.25">
      <c r="A113" s="192" t="s">
        <v>290</v>
      </c>
      <c r="B113" s="194">
        <v>16300</v>
      </c>
      <c r="C113" s="202">
        <v>0.86530000000000007</v>
      </c>
      <c r="D113" s="202">
        <v>0.87329999999999997</v>
      </c>
      <c r="E113" t="s">
        <v>1420</v>
      </c>
      <c r="F113" t="s">
        <v>1468</v>
      </c>
      <c r="H113" s="360">
        <v>0.86530000000000007</v>
      </c>
      <c r="I113" s="360">
        <v>0.86540000000000006</v>
      </c>
      <c r="J113" s="361">
        <f t="shared" si="2"/>
        <v>-9.9999999999988987E-5</v>
      </c>
    </row>
    <row r="114" spans="1:10" ht="13.5" thickBot="1" x14ac:dyDescent="0.25">
      <c r="A114" s="192" t="s">
        <v>291</v>
      </c>
      <c r="B114" s="194">
        <v>41060</v>
      </c>
      <c r="C114" s="202">
        <v>0.96260000000000001</v>
      </c>
      <c r="D114" s="202">
        <v>0.98629999999999995</v>
      </c>
      <c r="E114" t="s">
        <v>1421</v>
      </c>
      <c r="F114" t="s">
        <v>1476</v>
      </c>
      <c r="H114" s="360">
        <v>0.96260000000000001</v>
      </c>
      <c r="I114" s="360">
        <v>0.96260000000000001</v>
      </c>
      <c r="J114" s="361">
        <f t="shared" si="2"/>
        <v>0</v>
      </c>
    </row>
    <row r="115" spans="1:10" ht="13.5" thickBot="1" x14ac:dyDescent="0.25">
      <c r="A115" s="192" t="s">
        <v>292</v>
      </c>
      <c r="B115" s="194">
        <v>32820</v>
      </c>
      <c r="C115" s="202">
        <v>0.8822000000000001</v>
      </c>
      <c r="D115" s="202">
        <v>0.88600000000000001</v>
      </c>
      <c r="E115" t="s">
        <v>1432</v>
      </c>
      <c r="F115" t="s">
        <v>1477</v>
      </c>
      <c r="H115" s="360">
        <v>0.8822000000000001</v>
      </c>
      <c r="I115" s="360">
        <v>0.88230000000000008</v>
      </c>
      <c r="J115" s="361">
        <f t="shared" si="2"/>
        <v>-9.9999999999988987E-5</v>
      </c>
    </row>
    <row r="116" spans="1:10" ht="13.5" thickBot="1" x14ac:dyDescent="0.25">
      <c r="A116" s="192" t="s">
        <v>293</v>
      </c>
      <c r="B116" s="194">
        <v>18700</v>
      </c>
      <c r="C116" s="202">
        <v>1.0661</v>
      </c>
      <c r="D116" s="202">
        <v>1.0691999999999999</v>
      </c>
      <c r="E116" t="s">
        <v>1423</v>
      </c>
      <c r="F116" t="s">
        <v>1490</v>
      </c>
      <c r="H116" s="360">
        <v>1.0661</v>
      </c>
      <c r="I116" s="360">
        <v>1.0661</v>
      </c>
      <c r="J116" s="361">
        <f t="shared" si="2"/>
        <v>0</v>
      </c>
    </row>
    <row r="117" spans="1:10" ht="13.5" thickBot="1" x14ac:dyDescent="0.25">
      <c r="A117" s="192" t="s">
        <v>137</v>
      </c>
      <c r="B117" s="194">
        <v>28420</v>
      </c>
      <c r="C117" s="202">
        <v>0.99440000000000006</v>
      </c>
      <c r="D117" s="202">
        <v>0.98009999999999997</v>
      </c>
      <c r="E117" t="s">
        <v>1413</v>
      </c>
      <c r="F117" t="s">
        <v>1501</v>
      </c>
      <c r="H117" s="360">
        <v>0.99440000000000006</v>
      </c>
      <c r="I117" s="360">
        <v>0.99440000000000006</v>
      </c>
      <c r="J117" s="361">
        <f t="shared" si="2"/>
        <v>0</v>
      </c>
    </row>
    <row r="118" spans="1:10" ht="13.5" thickBot="1" x14ac:dyDescent="0.25">
      <c r="A118" s="192" t="s">
        <v>294</v>
      </c>
      <c r="B118" s="194">
        <v>35614</v>
      </c>
      <c r="C118" s="202">
        <v>1.2776000000000001</v>
      </c>
      <c r="D118" s="202">
        <v>1.2813000000000001</v>
      </c>
      <c r="E118" t="s">
        <v>1414</v>
      </c>
      <c r="F118" t="s">
        <v>1483</v>
      </c>
      <c r="H118" s="360">
        <v>1.2776000000000001</v>
      </c>
      <c r="I118" s="360">
        <v>1.2777000000000001</v>
      </c>
      <c r="J118" s="361">
        <f t="shared" si="2"/>
        <v>-9.9999999999988987E-5</v>
      </c>
    </row>
    <row r="119" spans="1:10" ht="13.5" thickBot="1" x14ac:dyDescent="0.25">
      <c r="A119" s="192" t="s">
        <v>295</v>
      </c>
      <c r="B119" s="194">
        <v>16700</v>
      </c>
      <c r="C119" s="202">
        <v>0.89900000000000002</v>
      </c>
      <c r="D119" s="202">
        <v>0.89939999999999998</v>
      </c>
      <c r="E119" t="s">
        <v>1395</v>
      </c>
      <c r="F119" t="s">
        <v>1494</v>
      </c>
      <c r="H119" s="360">
        <v>0.89900000000000002</v>
      </c>
      <c r="I119" s="360">
        <v>0.89900000000000002</v>
      </c>
      <c r="J119" s="361">
        <f t="shared" si="2"/>
        <v>0</v>
      </c>
    </row>
    <row r="120" spans="1:10" ht="13.5" thickBot="1" x14ac:dyDescent="0.25">
      <c r="A120" s="192" t="s">
        <v>296</v>
      </c>
      <c r="B120" s="194">
        <v>25180</v>
      </c>
      <c r="C120" s="202">
        <v>0.8931</v>
      </c>
      <c r="D120" s="202">
        <v>0.88959999999999995</v>
      </c>
      <c r="E120" t="s">
        <v>1402</v>
      </c>
      <c r="F120" t="s">
        <v>1502</v>
      </c>
      <c r="H120" s="360">
        <v>0.8931</v>
      </c>
      <c r="I120" s="360">
        <v>0.8931</v>
      </c>
      <c r="J120" s="361">
        <f t="shared" si="2"/>
        <v>0</v>
      </c>
    </row>
    <row r="121" spans="1:10" ht="13.5" thickBot="1" x14ac:dyDescent="0.25">
      <c r="A121" s="192" t="s">
        <v>297</v>
      </c>
      <c r="B121" s="194">
        <v>39740</v>
      </c>
      <c r="C121" s="202">
        <v>0.98150000000000004</v>
      </c>
      <c r="D121" s="202">
        <v>0.94259999999999999</v>
      </c>
      <c r="E121" t="s">
        <v>1393</v>
      </c>
      <c r="F121" t="s">
        <v>1491</v>
      </c>
      <c r="H121" s="360">
        <v>0.98150000000000004</v>
      </c>
      <c r="I121" s="360">
        <v>0.98160000000000003</v>
      </c>
      <c r="J121" s="361">
        <f t="shared" si="2"/>
        <v>-9.9999999999988987E-5</v>
      </c>
    </row>
    <row r="122" spans="1:10" ht="13.5" thickBot="1" x14ac:dyDescent="0.25">
      <c r="A122" s="192" t="s">
        <v>298</v>
      </c>
      <c r="B122" s="194">
        <v>38340</v>
      </c>
      <c r="C122" s="202">
        <v>1.1017000000000001</v>
      </c>
      <c r="D122" s="202">
        <v>1.0681</v>
      </c>
      <c r="E122" t="s">
        <v>1417</v>
      </c>
      <c r="F122" t="s">
        <v>1474</v>
      </c>
      <c r="H122" s="360">
        <v>1.1017000000000001</v>
      </c>
      <c r="I122" s="360">
        <v>1.1017000000000001</v>
      </c>
      <c r="J122" s="361">
        <f t="shared" si="2"/>
        <v>0</v>
      </c>
    </row>
    <row r="123" spans="1:10" ht="13.5" thickBot="1" x14ac:dyDescent="0.25">
      <c r="A123" s="192" t="s">
        <v>299</v>
      </c>
      <c r="B123" s="194">
        <v>10740</v>
      </c>
      <c r="C123" s="202">
        <v>0.91300000000000003</v>
      </c>
      <c r="D123" s="202">
        <v>0.9073</v>
      </c>
      <c r="E123" t="s">
        <v>1424</v>
      </c>
      <c r="F123" t="s">
        <v>1484</v>
      </c>
      <c r="H123" s="360">
        <v>0.91300000000000003</v>
      </c>
      <c r="I123" s="360">
        <v>0.91300000000000003</v>
      </c>
      <c r="J123" s="361">
        <f t="shared" si="2"/>
        <v>0</v>
      </c>
    </row>
    <row r="124" spans="1:10" ht="13.5" thickBot="1" x14ac:dyDescent="0.25">
      <c r="A124" s="192" t="s">
        <v>300</v>
      </c>
      <c r="B124" s="194">
        <v>35660</v>
      </c>
      <c r="C124" s="202">
        <v>0.8125</v>
      </c>
      <c r="D124" s="202">
        <v>0.82279999999999998</v>
      </c>
      <c r="E124" t="s">
        <v>1418</v>
      </c>
      <c r="F124" t="s">
        <v>1475</v>
      </c>
      <c r="H124" s="360">
        <v>0.8125</v>
      </c>
      <c r="I124" s="360">
        <v>0.8125</v>
      </c>
      <c r="J124" s="361">
        <f t="shared" si="2"/>
        <v>0</v>
      </c>
    </row>
    <row r="125" spans="1:10" ht="13.5" thickBot="1" x14ac:dyDescent="0.25">
      <c r="A125" s="192" t="s">
        <v>301</v>
      </c>
      <c r="B125" s="194">
        <v>41700</v>
      </c>
      <c r="C125" s="202">
        <v>0.86180000000000001</v>
      </c>
      <c r="D125" s="202">
        <v>0.85240000000000005</v>
      </c>
      <c r="E125" t="s">
        <v>1412</v>
      </c>
      <c r="F125" t="s">
        <v>1497</v>
      </c>
      <c r="H125" s="360">
        <v>0.86180000000000001</v>
      </c>
      <c r="I125" s="360">
        <v>0.86180000000000001</v>
      </c>
      <c r="J125" s="361">
        <f t="shared" si="2"/>
        <v>0</v>
      </c>
    </row>
    <row r="126" spans="1:10" ht="13.5" thickBot="1" x14ac:dyDescent="0.25">
      <c r="A126" s="192" t="s">
        <v>302</v>
      </c>
      <c r="B126" s="194">
        <v>13820</v>
      </c>
      <c r="C126" s="202">
        <v>0.81410000000000005</v>
      </c>
      <c r="D126" s="202">
        <v>0.81679999999999997</v>
      </c>
      <c r="E126" t="s">
        <v>1415</v>
      </c>
      <c r="F126" t="s">
        <v>1453</v>
      </c>
      <c r="H126" s="360">
        <v>0.81410000000000005</v>
      </c>
      <c r="I126" s="360">
        <v>0.81420000000000003</v>
      </c>
      <c r="J126" s="361">
        <f t="shared" si="2"/>
        <v>-9.9999999999988987E-5</v>
      </c>
    </row>
    <row r="127" spans="1:10" ht="13.5" thickBot="1" x14ac:dyDescent="0.25">
      <c r="A127" s="192" t="s">
        <v>303</v>
      </c>
      <c r="B127" s="194">
        <v>31420</v>
      </c>
      <c r="C127" s="202">
        <v>0.89550000000000007</v>
      </c>
      <c r="D127" s="202">
        <v>0.92469999999999997</v>
      </c>
      <c r="E127" t="s">
        <v>1416</v>
      </c>
      <c r="F127" t="s">
        <v>1463</v>
      </c>
      <c r="H127" s="360">
        <v>0.89550000000000007</v>
      </c>
      <c r="I127" s="360">
        <v>0.89550000000000007</v>
      </c>
      <c r="J127" s="361">
        <f t="shared" si="2"/>
        <v>0</v>
      </c>
    </row>
    <row r="128" spans="1:10" ht="13.5" thickBot="1" x14ac:dyDescent="0.25">
      <c r="A128" s="192" t="s">
        <v>304</v>
      </c>
      <c r="B128" s="194">
        <v>47940</v>
      </c>
      <c r="C128" s="202">
        <v>0.82380000000000009</v>
      </c>
      <c r="D128" s="202">
        <v>0.82230000000000003</v>
      </c>
      <c r="E128" t="s">
        <v>1420</v>
      </c>
      <c r="F128" t="s">
        <v>1468</v>
      </c>
      <c r="H128" s="360">
        <v>0.82380000000000009</v>
      </c>
      <c r="I128" s="360">
        <v>0.82380000000000009</v>
      </c>
      <c r="J128" s="361">
        <f t="shared" si="2"/>
        <v>0</v>
      </c>
    </row>
    <row r="129" spans="1:10" ht="13.5" thickBot="1" x14ac:dyDescent="0.25">
      <c r="A129" s="192" t="s">
        <v>305</v>
      </c>
      <c r="B129" s="194">
        <v>11020</v>
      </c>
      <c r="C129" s="202">
        <v>1.0345</v>
      </c>
      <c r="D129" s="202">
        <v>1.0686</v>
      </c>
      <c r="E129" t="s">
        <v>1393</v>
      </c>
      <c r="F129" t="s">
        <v>1491</v>
      </c>
      <c r="H129" s="360">
        <v>1.0345</v>
      </c>
      <c r="I129" s="360">
        <v>1.0345</v>
      </c>
      <c r="J129" s="361">
        <f t="shared" si="2"/>
        <v>0</v>
      </c>
    </row>
    <row r="130" spans="1:10" ht="13.5" thickBot="1" x14ac:dyDescent="0.25">
      <c r="A130" s="192" t="s">
        <v>306</v>
      </c>
      <c r="B130" s="194">
        <v>13820</v>
      </c>
      <c r="C130" s="202">
        <v>0.81410000000000005</v>
      </c>
      <c r="D130" s="202">
        <v>0.81679999999999997</v>
      </c>
      <c r="E130" t="s">
        <v>1415</v>
      </c>
      <c r="F130" t="s">
        <v>1453</v>
      </c>
      <c r="H130" s="360">
        <v>0.81410000000000005</v>
      </c>
      <c r="I130" s="360">
        <v>0.81420000000000003</v>
      </c>
      <c r="J130" s="361">
        <f t="shared" si="2"/>
        <v>-9.9999999999988987E-5</v>
      </c>
    </row>
    <row r="131" spans="1:10" ht="13.5" thickBot="1" x14ac:dyDescent="0.25">
      <c r="A131" s="192" t="s">
        <v>307</v>
      </c>
      <c r="B131" s="194">
        <v>28940</v>
      </c>
      <c r="C131" s="202">
        <v>0.7208</v>
      </c>
      <c r="D131" s="202">
        <v>0.73560000000000003</v>
      </c>
      <c r="E131" t="s">
        <v>1407</v>
      </c>
      <c r="F131" t="s">
        <v>1496</v>
      </c>
      <c r="H131" s="360">
        <v>0.7208</v>
      </c>
      <c r="I131" s="360">
        <v>0.72089999999999999</v>
      </c>
      <c r="J131" s="361">
        <f t="shared" si="2"/>
        <v>-9.9999999999988987E-5</v>
      </c>
    </row>
    <row r="132" spans="1:10" ht="13.5" thickBot="1" x14ac:dyDescent="0.25">
      <c r="A132" s="192" t="s">
        <v>308</v>
      </c>
      <c r="B132" s="194">
        <v>31860</v>
      </c>
      <c r="C132" s="202">
        <v>1.0442</v>
      </c>
      <c r="D132" s="202">
        <v>0.97189999999999999</v>
      </c>
      <c r="E132" t="s">
        <v>1421</v>
      </c>
      <c r="F132" t="s">
        <v>1476</v>
      </c>
      <c r="H132" s="360">
        <v>1.0442</v>
      </c>
      <c r="I132" s="360">
        <v>1.0442</v>
      </c>
      <c r="J132" s="361">
        <f t="shared" si="2"/>
        <v>0</v>
      </c>
    </row>
    <row r="133" spans="1:10" ht="13.5" thickBot="1" x14ac:dyDescent="0.25">
      <c r="A133" s="192" t="s">
        <v>309</v>
      </c>
      <c r="B133" s="194">
        <v>14260</v>
      </c>
      <c r="C133" s="202">
        <v>0.92580000000000007</v>
      </c>
      <c r="D133" s="202">
        <v>0.88739999999999997</v>
      </c>
      <c r="E133" t="s">
        <v>1391</v>
      </c>
      <c r="F133" t="s">
        <v>1465</v>
      </c>
      <c r="H133" s="360">
        <v>0.92580000000000007</v>
      </c>
      <c r="I133" s="360">
        <v>0.92590000000000006</v>
      </c>
      <c r="J133" s="361">
        <f t="shared" si="2"/>
        <v>-9.9999999999988987E-5</v>
      </c>
    </row>
    <row r="134" spans="1:10" ht="13.5" thickBot="1" x14ac:dyDescent="0.25">
      <c r="A134" s="192" t="s">
        <v>310</v>
      </c>
      <c r="B134" s="194">
        <v>16020</v>
      </c>
      <c r="C134" s="202">
        <v>0.81020000000000003</v>
      </c>
      <c r="D134" s="202">
        <v>0.84460000000000002</v>
      </c>
      <c r="E134" t="s">
        <v>1419</v>
      </c>
      <c r="F134" t="s">
        <v>1478</v>
      </c>
      <c r="H134" s="360">
        <v>0.81020000000000003</v>
      </c>
      <c r="I134" s="360">
        <v>0.81020000000000003</v>
      </c>
      <c r="J134" s="361">
        <f t="shared" si="2"/>
        <v>0</v>
      </c>
    </row>
    <row r="135" spans="1:10" ht="13.5" thickBot="1" x14ac:dyDescent="0.25">
      <c r="A135" s="192" t="s">
        <v>311</v>
      </c>
      <c r="B135" s="194">
        <v>41180</v>
      </c>
      <c r="C135" s="202">
        <v>0.92720000000000002</v>
      </c>
      <c r="D135" s="202">
        <v>0.92269999999999996</v>
      </c>
      <c r="E135" t="s">
        <v>1401</v>
      </c>
      <c r="F135" t="s">
        <v>1466</v>
      </c>
      <c r="H135" s="360">
        <v>0.92720000000000002</v>
      </c>
      <c r="I135" s="360">
        <v>0.92720000000000002</v>
      </c>
      <c r="J135" s="361">
        <f t="shared" si="2"/>
        <v>0</v>
      </c>
    </row>
    <row r="136" spans="1:10" ht="13.5" thickBot="1" x14ac:dyDescent="0.25">
      <c r="A136" s="192" t="s">
        <v>312</v>
      </c>
      <c r="B136" s="194">
        <v>26820</v>
      </c>
      <c r="C136" s="202">
        <v>0.87820000000000009</v>
      </c>
      <c r="D136" s="202">
        <v>0.89990000000000003</v>
      </c>
      <c r="E136" t="s">
        <v>1391</v>
      </c>
      <c r="F136" t="s">
        <v>1465</v>
      </c>
      <c r="H136" s="360">
        <v>0.87820000000000009</v>
      </c>
      <c r="I136" s="360">
        <v>0.87830000000000008</v>
      </c>
      <c r="J136" s="361">
        <f t="shared" si="2"/>
        <v>-9.9999999999988987E-5</v>
      </c>
    </row>
    <row r="137" spans="1:10" ht="13.5" thickBot="1" x14ac:dyDescent="0.25">
      <c r="A137" s="192" t="s">
        <v>313</v>
      </c>
      <c r="B137" s="194">
        <v>40420</v>
      </c>
      <c r="C137" s="202">
        <v>0.98620000000000008</v>
      </c>
      <c r="D137" s="202">
        <v>0.99980000000000002</v>
      </c>
      <c r="E137" t="s">
        <v>1401</v>
      </c>
      <c r="F137" t="s">
        <v>1466</v>
      </c>
      <c r="H137" s="360">
        <v>0.98620000000000008</v>
      </c>
      <c r="I137" s="360">
        <v>0.98620000000000008</v>
      </c>
      <c r="J137" s="361">
        <f t="shared" si="2"/>
        <v>0</v>
      </c>
    </row>
    <row r="138" spans="1:10" ht="13.5" thickBot="1" x14ac:dyDescent="0.25">
      <c r="A138" s="192" t="s">
        <v>314</v>
      </c>
      <c r="B138" s="194">
        <v>26900</v>
      </c>
      <c r="C138" s="202">
        <v>1.0295000000000001</v>
      </c>
      <c r="D138" s="202">
        <v>1.0149999999999999</v>
      </c>
      <c r="E138" t="s">
        <v>1403</v>
      </c>
      <c r="F138" t="s">
        <v>1467</v>
      </c>
      <c r="H138" s="360">
        <v>1.0295000000000001</v>
      </c>
      <c r="I138" s="360">
        <v>1.0296000000000001</v>
      </c>
      <c r="J138" s="361">
        <f t="shared" si="2"/>
        <v>-9.9999999999988987E-5</v>
      </c>
    </row>
    <row r="139" spans="1:10" ht="13.5" thickBot="1" x14ac:dyDescent="0.25">
      <c r="A139" s="192" t="s">
        <v>315</v>
      </c>
      <c r="B139" s="194">
        <v>17140</v>
      </c>
      <c r="C139" s="202">
        <v>0.93959999999999999</v>
      </c>
      <c r="D139" s="202">
        <v>0.95279999999999998</v>
      </c>
      <c r="E139" t="s">
        <v>1404</v>
      </c>
      <c r="F139" t="s">
        <v>1470</v>
      </c>
      <c r="H139" s="360">
        <v>0.93959999999999999</v>
      </c>
      <c r="I139" s="360">
        <v>0.93959999999999999</v>
      </c>
      <c r="J139" s="361">
        <f t="shared" si="2"/>
        <v>0</v>
      </c>
    </row>
    <row r="140" spans="1:10" ht="13.5" thickBot="1" x14ac:dyDescent="0.25">
      <c r="A140" s="192" t="s">
        <v>316</v>
      </c>
      <c r="B140" s="194">
        <v>17860</v>
      </c>
      <c r="C140" s="202">
        <v>0.82200000000000006</v>
      </c>
      <c r="D140" s="202">
        <v>0.83230000000000004</v>
      </c>
      <c r="E140" t="s">
        <v>1419</v>
      </c>
      <c r="F140" t="s">
        <v>1478</v>
      </c>
      <c r="H140" s="360">
        <v>0.82200000000000006</v>
      </c>
      <c r="I140" s="360">
        <v>0.82210000000000005</v>
      </c>
      <c r="J140" s="361">
        <f t="shared" si="2"/>
        <v>-9.9999999999988987E-5</v>
      </c>
    </row>
    <row r="141" spans="1:10" ht="13.5" thickBot="1" x14ac:dyDescent="0.25">
      <c r="A141" s="192" t="s">
        <v>317</v>
      </c>
      <c r="B141" s="194">
        <v>16620</v>
      </c>
      <c r="C141" s="202">
        <v>0.83000000000000007</v>
      </c>
      <c r="D141" s="202">
        <v>0.82650000000000001</v>
      </c>
      <c r="E141" t="s">
        <v>1402</v>
      </c>
      <c r="F141" t="s">
        <v>1502</v>
      </c>
      <c r="H141" s="360">
        <v>0.83000000000000007</v>
      </c>
      <c r="I141" s="360">
        <v>0.83000000000000007</v>
      </c>
      <c r="J141" s="361">
        <f t="shared" si="2"/>
        <v>0</v>
      </c>
    </row>
    <row r="142" spans="1:10" ht="13.5" thickBot="1" x14ac:dyDescent="0.25">
      <c r="A142" s="192" t="s">
        <v>318</v>
      </c>
      <c r="B142" s="194">
        <v>43340</v>
      </c>
      <c r="C142" s="202">
        <v>0.84650000000000003</v>
      </c>
      <c r="D142" s="202">
        <v>0.86860000000000004</v>
      </c>
      <c r="E142" t="s">
        <v>1390</v>
      </c>
      <c r="F142" t="s">
        <v>1471</v>
      </c>
      <c r="H142" s="360">
        <v>0.84650000000000003</v>
      </c>
      <c r="I142" s="360">
        <v>0.84650000000000003</v>
      </c>
      <c r="J142" s="361">
        <f t="shared" si="2"/>
        <v>0</v>
      </c>
    </row>
    <row r="143" spans="1:10" ht="13.5" thickBot="1" x14ac:dyDescent="0.25">
      <c r="A143" s="192" t="s">
        <v>319</v>
      </c>
      <c r="B143" s="194">
        <v>40220</v>
      </c>
      <c r="C143" s="202">
        <v>0.84260000000000002</v>
      </c>
      <c r="D143" s="202">
        <v>0.88490000000000002</v>
      </c>
      <c r="E143" t="s">
        <v>1400</v>
      </c>
      <c r="F143" t="s">
        <v>1500</v>
      </c>
      <c r="H143" s="360">
        <v>0.84260000000000002</v>
      </c>
      <c r="I143" s="360">
        <v>0.8427</v>
      </c>
      <c r="J143" s="361">
        <f t="shared" si="2"/>
        <v>-9.9999999999988987E-5</v>
      </c>
    </row>
    <row r="144" spans="1:10" ht="13.5" thickBot="1" x14ac:dyDescent="0.25">
      <c r="A144" s="192" t="s">
        <v>162</v>
      </c>
      <c r="B144" s="194">
        <v>14500</v>
      </c>
      <c r="C144" s="202">
        <v>1.0296000000000001</v>
      </c>
      <c r="D144" s="202">
        <v>1.0206999999999999</v>
      </c>
      <c r="E144" t="s">
        <v>1392</v>
      </c>
      <c r="F144" t="s">
        <v>1458</v>
      </c>
      <c r="H144" s="360">
        <v>1.0296000000000001</v>
      </c>
      <c r="I144" s="360">
        <v>1.0296000000000001</v>
      </c>
      <c r="J144" s="361">
        <f t="shared" si="2"/>
        <v>0</v>
      </c>
    </row>
    <row r="145" spans="1:10" ht="13.5" thickBot="1" x14ac:dyDescent="0.25">
      <c r="A145" s="192" t="s">
        <v>320</v>
      </c>
      <c r="B145" s="194">
        <v>30460</v>
      </c>
      <c r="C145" s="202">
        <v>0.90300000000000002</v>
      </c>
      <c r="D145" s="202">
        <v>0.89029999999999998</v>
      </c>
      <c r="E145" t="s">
        <v>1404</v>
      </c>
      <c r="F145" t="s">
        <v>1470</v>
      </c>
      <c r="H145" s="360">
        <v>0.90300000000000002</v>
      </c>
      <c r="I145" s="360">
        <v>0.90310000000000001</v>
      </c>
      <c r="J145" s="361">
        <f t="shared" si="2"/>
        <v>-9.9999999999988987E-5</v>
      </c>
    </row>
    <row r="146" spans="1:10" ht="13.5" thickBot="1" x14ac:dyDescent="0.25">
      <c r="A146" s="192" t="s">
        <v>321</v>
      </c>
      <c r="B146" s="194">
        <v>45500</v>
      </c>
      <c r="C146" s="202">
        <v>0.89160000000000006</v>
      </c>
      <c r="D146" s="202">
        <v>0.83050000000000002</v>
      </c>
      <c r="E146" t="s">
        <v>1412</v>
      </c>
      <c r="F146" t="s">
        <v>1497</v>
      </c>
      <c r="H146" s="360">
        <v>0.89160000000000006</v>
      </c>
      <c r="I146" s="360">
        <v>0.89160000000000006</v>
      </c>
      <c r="J146" s="361">
        <f t="shared" si="2"/>
        <v>0</v>
      </c>
    </row>
    <row r="147" spans="1:10" ht="13.5" thickBot="1" x14ac:dyDescent="0.25">
      <c r="A147" s="192" t="s">
        <v>322</v>
      </c>
      <c r="B147" s="194">
        <v>36260</v>
      </c>
      <c r="C147" s="202">
        <v>0.91100000000000003</v>
      </c>
      <c r="D147" s="202">
        <v>0.91910000000000003</v>
      </c>
      <c r="E147" t="s">
        <v>1425</v>
      </c>
      <c r="F147" t="s">
        <v>1498</v>
      </c>
      <c r="H147" s="360">
        <v>0.91100000000000003</v>
      </c>
      <c r="I147" s="360">
        <v>0.91110000000000002</v>
      </c>
      <c r="J147" s="361">
        <f t="shared" si="2"/>
        <v>-9.9999999999988987E-5</v>
      </c>
    </row>
    <row r="148" spans="1:10" ht="13.5" thickBot="1" x14ac:dyDescent="0.25">
      <c r="A148" s="192" t="s">
        <v>323</v>
      </c>
      <c r="B148" s="194">
        <v>26580</v>
      </c>
      <c r="C148" s="202">
        <v>0.84340000000000004</v>
      </c>
      <c r="D148" s="202">
        <v>0.8589</v>
      </c>
      <c r="E148" t="s">
        <v>1404</v>
      </c>
      <c r="F148" t="s">
        <v>1470</v>
      </c>
      <c r="H148" s="360">
        <v>0.84340000000000004</v>
      </c>
      <c r="I148" s="360">
        <v>0.84340000000000004</v>
      </c>
      <c r="J148" s="361">
        <f t="shared" si="2"/>
        <v>0</v>
      </c>
    </row>
    <row r="149" spans="1:10" ht="13.5" thickBot="1" x14ac:dyDescent="0.25">
      <c r="A149" s="192" t="s">
        <v>324</v>
      </c>
      <c r="B149" s="194">
        <v>17140</v>
      </c>
      <c r="C149" s="202">
        <v>0.93959999999999999</v>
      </c>
      <c r="D149" s="202">
        <v>0.95279999999999998</v>
      </c>
      <c r="E149" t="s">
        <v>1404</v>
      </c>
      <c r="F149" t="s">
        <v>1470</v>
      </c>
      <c r="H149" s="360">
        <v>0.93959999999999999</v>
      </c>
      <c r="I149" s="360">
        <v>0.93959999999999999</v>
      </c>
      <c r="J149" s="361">
        <f t="shared" si="2"/>
        <v>0</v>
      </c>
    </row>
    <row r="150" spans="1:10" ht="13.5" thickBot="1" x14ac:dyDescent="0.25">
      <c r="A150" s="192" t="s">
        <v>325</v>
      </c>
      <c r="B150" s="194">
        <v>17420</v>
      </c>
      <c r="C150" s="202">
        <v>0.71140000000000003</v>
      </c>
      <c r="D150" s="202">
        <v>0.73570000000000002</v>
      </c>
      <c r="E150" t="s">
        <v>1407</v>
      </c>
      <c r="F150" t="s">
        <v>1496</v>
      </c>
      <c r="H150" s="360">
        <v>0.71140000000000003</v>
      </c>
      <c r="I150" s="360">
        <v>0.71140000000000003</v>
      </c>
      <c r="J150" s="361">
        <f t="shared" si="2"/>
        <v>0</v>
      </c>
    </row>
    <row r="151" spans="1:10" ht="13.5" thickBot="1" x14ac:dyDescent="0.25">
      <c r="A151" s="192" t="s">
        <v>326</v>
      </c>
      <c r="B151" s="194">
        <v>15260</v>
      </c>
      <c r="C151" s="202">
        <v>0.84000000000000008</v>
      </c>
      <c r="D151" s="202">
        <v>0.79800000000000004</v>
      </c>
      <c r="E151" t="s">
        <v>1416</v>
      </c>
      <c r="F151" t="s">
        <v>1463</v>
      </c>
      <c r="H151" s="360">
        <v>0.84000000000000008</v>
      </c>
      <c r="I151" s="360">
        <v>0.84000000000000008</v>
      </c>
      <c r="J151" s="361">
        <f t="shared" si="2"/>
        <v>0</v>
      </c>
    </row>
    <row r="152" spans="1:10" ht="13.5" thickBot="1" x14ac:dyDescent="0.25">
      <c r="A152" s="192" t="s">
        <v>327</v>
      </c>
      <c r="B152" s="194">
        <v>26420</v>
      </c>
      <c r="C152" s="202">
        <v>0.98120000000000007</v>
      </c>
      <c r="D152" s="202">
        <v>0.97499999999999998</v>
      </c>
      <c r="E152" t="s">
        <v>1412</v>
      </c>
      <c r="F152" t="s">
        <v>1497</v>
      </c>
      <c r="H152" s="360">
        <v>0.98120000000000007</v>
      </c>
      <c r="I152" s="360">
        <v>0.98120000000000007</v>
      </c>
      <c r="J152" s="361">
        <f t="shared" si="2"/>
        <v>0</v>
      </c>
    </row>
    <row r="153" spans="1:10" ht="13.5" thickBot="1" x14ac:dyDescent="0.25">
      <c r="A153" s="192" t="s">
        <v>328</v>
      </c>
      <c r="B153" s="194">
        <v>17780</v>
      </c>
      <c r="C153" s="202">
        <v>0.85320000000000007</v>
      </c>
      <c r="D153" s="202">
        <v>0.89600000000000002</v>
      </c>
      <c r="E153" t="s">
        <v>1412</v>
      </c>
      <c r="F153" t="s">
        <v>1497</v>
      </c>
      <c r="H153" s="360">
        <v>0.85320000000000007</v>
      </c>
      <c r="I153" s="360">
        <v>0.85320000000000007</v>
      </c>
      <c r="J153" s="361">
        <f t="shared" si="2"/>
        <v>0</v>
      </c>
    </row>
    <row r="154" spans="1:10" ht="13.5" thickBot="1" x14ac:dyDescent="0.25">
      <c r="A154" s="192" t="s">
        <v>329</v>
      </c>
      <c r="B154" s="194">
        <v>47940</v>
      </c>
      <c r="C154" s="202">
        <v>0.82380000000000009</v>
      </c>
      <c r="D154" s="202">
        <v>0.82230000000000003</v>
      </c>
      <c r="E154" t="s">
        <v>1420</v>
      </c>
      <c r="F154" t="s">
        <v>1468</v>
      </c>
      <c r="H154" s="360">
        <v>0.82380000000000009</v>
      </c>
      <c r="I154" s="360">
        <v>0.82380000000000009</v>
      </c>
      <c r="J154" s="361">
        <f t="shared" si="2"/>
        <v>0</v>
      </c>
    </row>
    <row r="155" spans="1:10" ht="13.5" thickBot="1" x14ac:dyDescent="0.25">
      <c r="A155" s="192" t="s">
        <v>330</v>
      </c>
      <c r="B155" s="194">
        <v>37340</v>
      </c>
      <c r="C155" s="202">
        <v>0.89680000000000004</v>
      </c>
      <c r="D155" s="202">
        <v>0.88870000000000005</v>
      </c>
      <c r="E155" t="s">
        <v>1396</v>
      </c>
      <c r="F155" t="s">
        <v>1462</v>
      </c>
      <c r="H155" s="360">
        <v>0.89680000000000004</v>
      </c>
      <c r="I155" s="360">
        <v>0.89680000000000004</v>
      </c>
      <c r="J155" s="361">
        <f t="shared" si="2"/>
        <v>0</v>
      </c>
    </row>
    <row r="156" spans="1:10" ht="13.5" thickBot="1" x14ac:dyDescent="0.25">
      <c r="A156" s="192" t="s">
        <v>331</v>
      </c>
      <c r="B156" s="194">
        <v>28700</v>
      </c>
      <c r="C156" s="202">
        <v>0.68710000000000004</v>
      </c>
      <c r="D156" s="202">
        <v>0.70279999999999998</v>
      </c>
      <c r="E156" t="s">
        <v>1400</v>
      </c>
      <c r="F156" t="s">
        <v>1500</v>
      </c>
      <c r="H156" s="360">
        <v>0.68710000000000004</v>
      </c>
      <c r="I156" s="360">
        <v>0.68710000000000004</v>
      </c>
      <c r="J156" s="361">
        <f t="shared" si="2"/>
        <v>0</v>
      </c>
    </row>
    <row r="157" spans="1:10" ht="13.5" thickBot="1" x14ac:dyDescent="0.25">
      <c r="A157" s="192" t="s">
        <v>332</v>
      </c>
      <c r="B157" s="194">
        <v>39300</v>
      </c>
      <c r="C157" s="202">
        <v>1.0465</v>
      </c>
      <c r="D157" s="202">
        <v>1.0685</v>
      </c>
      <c r="E157" t="s">
        <v>1417</v>
      </c>
      <c r="F157" t="s">
        <v>1474</v>
      </c>
      <c r="H157" s="360">
        <v>1.0465</v>
      </c>
      <c r="I157" s="360">
        <v>1.0465</v>
      </c>
      <c r="J157" s="361">
        <f t="shared" si="2"/>
        <v>0</v>
      </c>
    </row>
    <row r="158" spans="1:10" ht="13.5" thickBot="1" x14ac:dyDescent="0.25">
      <c r="A158" s="192" t="s">
        <v>333</v>
      </c>
      <c r="B158" s="194">
        <v>39300</v>
      </c>
      <c r="C158" s="202">
        <v>1.0465</v>
      </c>
      <c r="D158" s="202">
        <v>1.0685</v>
      </c>
      <c r="E158" s="356" t="s">
        <v>1452</v>
      </c>
      <c r="F158" t="s">
        <v>1493</v>
      </c>
      <c r="H158" s="360">
        <v>1.0465</v>
      </c>
      <c r="I158" s="360">
        <v>1.0465</v>
      </c>
      <c r="J158" s="361">
        <f t="shared" si="2"/>
        <v>0</v>
      </c>
    </row>
    <row r="159" spans="1:10" ht="13.5" thickBot="1" x14ac:dyDescent="0.25">
      <c r="A159" s="192" t="s">
        <v>334</v>
      </c>
      <c r="B159" s="194">
        <v>35614</v>
      </c>
      <c r="C159" s="202">
        <v>1.2776000000000001</v>
      </c>
      <c r="D159" s="202">
        <v>1.2813000000000001</v>
      </c>
      <c r="E159" t="s">
        <v>1399</v>
      </c>
      <c r="F159" t="s">
        <v>1485</v>
      </c>
      <c r="H159" s="360">
        <v>1.2776000000000001</v>
      </c>
      <c r="I159" s="360">
        <v>1.2777000000000001</v>
      </c>
      <c r="J159" s="361">
        <f t="shared" si="2"/>
        <v>-9.9999999999988987E-5</v>
      </c>
    </row>
    <row r="160" spans="1:10" ht="13.5" thickBot="1" x14ac:dyDescent="0.25">
      <c r="A160" s="192" t="s">
        <v>335</v>
      </c>
      <c r="B160" s="194">
        <v>48260</v>
      </c>
      <c r="C160" s="202">
        <v>0.77250000000000008</v>
      </c>
      <c r="D160" s="202">
        <v>0.7782</v>
      </c>
      <c r="E160" t="s">
        <v>1402</v>
      </c>
      <c r="F160" t="s">
        <v>1502</v>
      </c>
      <c r="H160" s="360">
        <v>0.77250000000000008</v>
      </c>
      <c r="I160" s="360">
        <v>0.77260000000000006</v>
      </c>
      <c r="J160" s="361">
        <f t="shared" si="2"/>
        <v>-9.9999999999988987E-5</v>
      </c>
    </row>
    <row r="161" spans="1:10" ht="13.5" thickBot="1" x14ac:dyDescent="0.25">
      <c r="A161" s="192" t="s">
        <v>336</v>
      </c>
      <c r="B161" s="194">
        <v>46660</v>
      </c>
      <c r="C161" s="202">
        <v>0.7369</v>
      </c>
      <c r="D161" s="202">
        <v>0.72909999999999997</v>
      </c>
      <c r="E161" t="s">
        <v>1416</v>
      </c>
      <c r="F161" t="s">
        <v>1463</v>
      </c>
      <c r="H161" s="360">
        <v>0.7369</v>
      </c>
      <c r="I161" s="360">
        <v>0.7369</v>
      </c>
      <c r="J161" s="361">
        <f t="shared" si="2"/>
        <v>0</v>
      </c>
    </row>
    <row r="162" spans="1:10" ht="13.5" thickBot="1" x14ac:dyDescent="0.25">
      <c r="A162" s="192" t="s">
        <v>337</v>
      </c>
      <c r="B162" s="194">
        <v>13780</v>
      </c>
      <c r="C162" s="202">
        <v>0.83590000000000009</v>
      </c>
      <c r="D162" s="202">
        <v>0.84450000000000003</v>
      </c>
      <c r="E162" t="s">
        <v>1399</v>
      </c>
      <c r="F162" t="s">
        <v>1485</v>
      </c>
      <c r="H162" s="360">
        <v>0.83590000000000009</v>
      </c>
      <c r="I162" s="360">
        <v>0.83590000000000009</v>
      </c>
      <c r="J162" s="361">
        <f t="shared" si="2"/>
        <v>0</v>
      </c>
    </row>
    <row r="163" spans="1:10" ht="13.5" thickBot="1" x14ac:dyDescent="0.25">
      <c r="A163" s="192" t="s">
        <v>163</v>
      </c>
      <c r="B163" s="194">
        <v>19740</v>
      </c>
      <c r="C163" s="202">
        <v>1.0245</v>
      </c>
      <c r="D163" s="202">
        <v>1.0355000000000001</v>
      </c>
      <c r="E163" t="s">
        <v>1392</v>
      </c>
      <c r="F163" t="s">
        <v>1458</v>
      </c>
      <c r="H163" s="360">
        <v>1.0245</v>
      </c>
      <c r="I163" s="360">
        <v>1.0245</v>
      </c>
      <c r="J163" s="361">
        <f t="shared" si="2"/>
        <v>0</v>
      </c>
    </row>
    <row r="164" spans="1:10" ht="13.5" thickBot="1" x14ac:dyDescent="0.25">
      <c r="A164" s="192" t="s">
        <v>338</v>
      </c>
      <c r="B164" s="194">
        <v>22744</v>
      </c>
      <c r="C164" s="202">
        <v>0.9778</v>
      </c>
      <c r="D164" s="202">
        <v>0.96319999999999995</v>
      </c>
      <c r="E164" t="s">
        <v>1396</v>
      </c>
      <c r="F164" t="s">
        <v>1462</v>
      </c>
      <c r="H164" s="360">
        <v>0.9778</v>
      </c>
      <c r="I164" s="360">
        <v>0.9778</v>
      </c>
      <c r="J164" s="361">
        <f t="shared" si="2"/>
        <v>0</v>
      </c>
    </row>
    <row r="165" spans="1:10" ht="13.5" thickBot="1" x14ac:dyDescent="0.25">
      <c r="A165" s="192" t="s">
        <v>339</v>
      </c>
      <c r="B165" s="194">
        <v>26900</v>
      </c>
      <c r="C165" s="202">
        <v>1.0295000000000001</v>
      </c>
      <c r="D165" s="202">
        <v>1.0149999999999999</v>
      </c>
      <c r="E165" t="s">
        <v>1403</v>
      </c>
      <c r="F165" t="s">
        <v>1467</v>
      </c>
      <c r="H165" s="360">
        <v>1.0295000000000001</v>
      </c>
      <c r="I165" s="360">
        <v>1.0296000000000001</v>
      </c>
      <c r="J165" s="361">
        <f t="shared" si="2"/>
        <v>-9.9999999999988987E-5</v>
      </c>
    </row>
    <row r="166" spans="1:10" ht="13.5" thickBot="1" x14ac:dyDescent="0.25">
      <c r="A166" s="192" t="s">
        <v>340</v>
      </c>
      <c r="B166" s="194">
        <v>17140</v>
      </c>
      <c r="C166" s="202">
        <v>0.93959999999999999</v>
      </c>
      <c r="D166" s="202">
        <v>0.95279999999999998</v>
      </c>
      <c r="E166" t="s">
        <v>1405</v>
      </c>
      <c r="F166" t="s">
        <v>1488</v>
      </c>
      <c r="H166" s="360">
        <v>0.93959999999999999</v>
      </c>
      <c r="I166" s="360">
        <v>0.93959999999999999</v>
      </c>
      <c r="J166" s="361">
        <f t="shared" si="2"/>
        <v>0</v>
      </c>
    </row>
    <row r="167" spans="1:10" ht="13.5" thickBot="1" x14ac:dyDescent="0.25">
      <c r="A167" s="192" t="s">
        <v>182</v>
      </c>
      <c r="B167" s="194">
        <v>24580</v>
      </c>
      <c r="C167" s="202">
        <v>0.9274</v>
      </c>
      <c r="D167" s="202">
        <v>0.92320000000000002</v>
      </c>
      <c r="E167" t="s">
        <v>1411</v>
      </c>
      <c r="F167" t="s">
        <v>1503</v>
      </c>
      <c r="H167" s="360">
        <v>0.9274</v>
      </c>
      <c r="I167" s="360">
        <v>0.9274</v>
      </c>
      <c r="J167" s="361">
        <f t="shared" si="2"/>
        <v>0</v>
      </c>
    </row>
    <row r="168" spans="1:10" ht="13.5" thickBot="1" x14ac:dyDescent="0.25">
      <c r="A168" s="192" t="s">
        <v>341</v>
      </c>
      <c r="B168" s="194">
        <v>34820</v>
      </c>
      <c r="C168" s="202">
        <v>0.8468</v>
      </c>
      <c r="D168" s="202">
        <v>0.83879999999999999</v>
      </c>
      <c r="E168" t="s">
        <v>1397</v>
      </c>
      <c r="F168" t="s">
        <v>1486</v>
      </c>
      <c r="H168" s="360">
        <v>0.8468</v>
      </c>
      <c r="I168" s="360">
        <v>0.8468</v>
      </c>
      <c r="J168" s="361">
        <f t="shared" ref="J168:J231" si="3">+H168-I168</f>
        <v>0</v>
      </c>
    </row>
    <row r="169" spans="1:10" ht="13.5" thickBot="1" x14ac:dyDescent="0.25">
      <c r="A169" s="192" t="s">
        <v>342</v>
      </c>
      <c r="B169" s="194">
        <v>42340</v>
      </c>
      <c r="C169" s="202">
        <v>0.79549999999999998</v>
      </c>
      <c r="D169" s="202">
        <v>0.79959999999999998</v>
      </c>
      <c r="E169" t="s">
        <v>1416</v>
      </c>
      <c r="F169" t="s">
        <v>1463</v>
      </c>
      <c r="H169" s="360">
        <v>0.79549999999999998</v>
      </c>
      <c r="I169" s="360">
        <v>0.79549999999999998</v>
      </c>
      <c r="J169" s="361">
        <f t="shared" si="3"/>
        <v>0</v>
      </c>
    </row>
    <row r="170" spans="1:10" ht="13.5" thickBot="1" x14ac:dyDescent="0.25">
      <c r="A170" s="192" t="s">
        <v>343</v>
      </c>
      <c r="B170" s="194">
        <v>41140</v>
      </c>
      <c r="C170" s="202">
        <v>0.93690000000000007</v>
      </c>
      <c r="D170" s="202">
        <v>0.95099999999999996</v>
      </c>
      <c r="E170" t="s">
        <v>1419</v>
      </c>
      <c r="F170" t="s">
        <v>1478</v>
      </c>
      <c r="H170" s="360">
        <v>0.93690000000000007</v>
      </c>
      <c r="I170" s="360">
        <v>0.93700000000000006</v>
      </c>
      <c r="J170" s="361">
        <f t="shared" si="3"/>
        <v>-9.9999999999988987E-5</v>
      </c>
    </row>
    <row r="171" spans="1:10" ht="13.5" thickBot="1" x14ac:dyDescent="0.25">
      <c r="A171" s="192" t="s">
        <v>344</v>
      </c>
      <c r="B171" s="194">
        <v>16820</v>
      </c>
      <c r="C171" s="202">
        <v>0.92500000000000004</v>
      </c>
      <c r="D171" s="202">
        <v>0.97989999999999999</v>
      </c>
      <c r="E171" t="s">
        <v>1400</v>
      </c>
      <c r="F171" t="s">
        <v>1500</v>
      </c>
      <c r="H171" s="360">
        <v>0.92500000000000004</v>
      </c>
      <c r="I171" s="360">
        <v>0.92510000000000003</v>
      </c>
      <c r="J171" s="361">
        <f t="shared" si="3"/>
        <v>-9.9999999999988987E-5</v>
      </c>
    </row>
    <row r="172" spans="1:10" ht="13.5" thickBot="1" x14ac:dyDescent="0.25">
      <c r="A172" s="192" t="s">
        <v>345</v>
      </c>
      <c r="B172" s="194">
        <v>33874</v>
      </c>
      <c r="C172" s="202">
        <v>1.0102</v>
      </c>
      <c r="D172" s="202">
        <v>1.0089999999999999</v>
      </c>
      <c r="E172" t="s">
        <v>1393</v>
      </c>
      <c r="F172" t="s">
        <v>1491</v>
      </c>
      <c r="G172" s="356"/>
      <c r="H172" s="360">
        <v>1.0102</v>
      </c>
      <c r="I172" s="360">
        <v>1.0103</v>
      </c>
      <c r="J172" s="361">
        <f t="shared" si="3"/>
        <v>-9.9999999999988987E-5</v>
      </c>
    </row>
    <row r="173" spans="1:10" ht="13.5" thickBot="1" x14ac:dyDescent="0.25">
      <c r="A173" s="192" t="s">
        <v>346</v>
      </c>
      <c r="B173" s="194">
        <v>31140</v>
      </c>
      <c r="C173" s="202">
        <v>0.87530000000000008</v>
      </c>
      <c r="D173" s="202">
        <v>0.86890000000000001</v>
      </c>
      <c r="E173" t="s">
        <v>1404</v>
      </c>
      <c r="F173" t="s">
        <v>1470</v>
      </c>
      <c r="G173" s="356"/>
      <c r="H173" s="360">
        <v>0.87530000000000008</v>
      </c>
      <c r="I173" s="360">
        <v>0.87530000000000008</v>
      </c>
      <c r="J173" s="361">
        <f t="shared" si="3"/>
        <v>0</v>
      </c>
    </row>
    <row r="174" spans="1:10" ht="13.5" thickBot="1" x14ac:dyDescent="0.25">
      <c r="A174" s="192" t="s">
        <v>347</v>
      </c>
      <c r="B174" s="194">
        <v>11700</v>
      </c>
      <c r="C174" s="202">
        <v>0.89490000000000003</v>
      </c>
      <c r="D174" s="202">
        <v>0.86629999999999996</v>
      </c>
      <c r="E174" t="s">
        <v>1397</v>
      </c>
      <c r="F174" t="s">
        <v>1486</v>
      </c>
      <c r="H174" s="360">
        <v>0.89490000000000003</v>
      </c>
      <c r="I174" s="360">
        <v>0.89500000000000002</v>
      </c>
      <c r="J174" s="361">
        <f t="shared" si="3"/>
        <v>-9.9999999999988987E-5</v>
      </c>
    </row>
    <row r="175" spans="1:10" ht="13.5" thickBot="1" x14ac:dyDescent="0.25">
      <c r="A175" s="192" t="s">
        <v>348</v>
      </c>
      <c r="B175" s="194">
        <v>12260</v>
      </c>
      <c r="C175" s="202">
        <v>0.88100000000000001</v>
      </c>
      <c r="D175" s="202">
        <v>0.90549999999999997</v>
      </c>
      <c r="E175" t="s">
        <v>1416</v>
      </c>
      <c r="F175" t="s">
        <v>1463</v>
      </c>
      <c r="H175" s="360">
        <v>0.88100000000000001</v>
      </c>
      <c r="I175" s="360">
        <v>0.88100000000000001</v>
      </c>
      <c r="J175" s="361">
        <f t="shared" si="3"/>
        <v>0</v>
      </c>
    </row>
    <row r="176" spans="1:10" ht="13.5" thickBot="1" x14ac:dyDescent="0.25">
      <c r="A176" s="192" t="s">
        <v>349</v>
      </c>
      <c r="B176" s="194">
        <v>25860</v>
      </c>
      <c r="C176" s="202">
        <v>0.8711000000000001</v>
      </c>
      <c r="D176" s="202">
        <v>0.85460000000000003</v>
      </c>
      <c r="E176" t="s">
        <v>1397</v>
      </c>
      <c r="F176" t="s">
        <v>1486</v>
      </c>
      <c r="H176" s="360">
        <v>0.8711000000000001</v>
      </c>
      <c r="I176" s="360">
        <v>0.8711000000000001</v>
      </c>
      <c r="J176" s="361">
        <f t="shared" si="3"/>
        <v>0</v>
      </c>
    </row>
    <row r="177" spans="1:10" ht="13.5" thickBot="1" x14ac:dyDescent="0.25">
      <c r="A177" s="192" t="s">
        <v>350</v>
      </c>
      <c r="B177" s="194">
        <v>13900</v>
      </c>
      <c r="C177" s="202">
        <v>0.83279999999999998</v>
      </c>
      <c r="D177" s="202">
        <v>0.7903</v>
      </c>
      <c r="E177" t="s">
        <v>1426</v>
      </c>
      <c r="F177" t="s">
        <v>1487</v>
      </c>
      <c r="H177" s="360">
        <v>0.83279999999999998</v>
      </c>
      <c r="I177" s="360">
        <v>0.83290000000000008</v>
      </c>
      <c r="J177" s="361">
        <f t="shared" si="3"/>
        <v>-1.0000000000010001E-4</v>
      </c>
    </row>
    <row r="178" spans="1:10" ht="13.5" thickBot="1" x14ac:dyDescent="0.25">
      <c r="A178" s="192" t="s">
        <v>351</v>
      </c>
      <c r="B178" s="194">
        <v>17780</v>
      </c>
      <c r="C178" s="202">
        <v>0.85320000000000007</v>
      </c>
      <c r="D178" s="202">
        <v>0.89600000000000002</v>
      </c>
      <c r="E178" t="s">
        <v>1412</v>
      </c>
      <c r="F178" t="s">
        <v>1497</v>
      </c>
      <c r="H178" s="360">
        <v>0.85320000000000007</v>
      </c>
      <c r="I178" s="360">
        <v>0.85320000000000007</v>
      </c>
      <c r="J178" s="361">
        <f t="shared" si="3"/>
        <v>0</v>
      </c>
    </row>
    <row r="179" spans="1:10" ht="13.5" thickBot="1" x14ac:dyDescent="0.25">
      <c r="A179" s="192" t="s">
        <v>352</v>
      </c>
      <c r="B179" s="194">
        <v>15804</v>
      </c>
      <c r="C179" s="202">
        <v>1.0720000000000001</v>
      </c>
      <c r="D179" s="202">
        <v>1.0775999999999999</v>
      </c>
      <c r="E179" t="s">
        <v>1414</v>
      </c>
      <c r="F179" t="s">
        <v>1483</v>
      </c>
      <c r="H179" s="360">
        <v>1.0720000000000001</v>
      </c>
      <c r="I179" s="360">
        <v>1.0720000000000001</v>
      </c>
      <c r="J179" s="361">
        <f t="shared" si="3"/>
        <v>0</v>
      </c>
    </row>
    <row r="180" spans="1:10" ht="13.5" thickBot="1" x14ac:dyDescent="0.25">
      <c r="A180" s="192" t="s">
        <v>353</v>
      </c>
      <c r="B180" s="194">
        <v>48620</v>
      </c>
      <c r="C180" s="202">
        <v>0.85240000000000005</v>
      </c>
      <c r="D180" s="202">
        <v>0.86050000000000004</v>
      </c>
      <c r="E180" t="s">
        <v>1408</v>
      </c>
      <c r="F180" t="s">
        <v>1469</v>
      </c>
      <c r="H180" s="360">
        <v>0.85240000000000005</v>
      </c>
      <c r="I180" s="360">
        <v>0.85250000000000004</v>
      </c>
      <c r="J180" s="361">
        <f t="shared" si="3"/>
        <v>-9.9999999999988987E-5</v>
      </c>
    </row>
    <row r="181" spans="1:10" ht="13.5" thickBot="1" x14ac:dyDescent="0.25">
      <c r="A181" s="192" t="s">
        <v>354</v>
      </c>
      <c r="B181" s="194">
        <v>14540</v>
      </c>
      <c r="C181" s="202">
        <v>0.8125</v>
      </c>
      <c r="D181" s="202">
        <v>0.82289999999999996</v>
      </c>
      <c r="E181" t="s">
        <v>1404</v>
      </c>
      <c r="F181" t="s">
        <v>1470</v>
      </c>
      <c r="H181" s="360">
        <v>0.8125</v>
      </c>
      <c r="I181" s="360">
        <v>0.8125</v>
      </c>
      <c r="J181" s="361">
        <f t="shared" si="3"/>
        <v>0</v>
      </c>
    </row>
    <row r="182" spans="1:10" ht="13.5" thickBot="1" x14ac:dyDescent="0.25">
      <c r="A182" s="192" t="s">
        <v>355</v>
      </c>
      <c r="B182" s="194">
        <v>17140</v>
      </c>
      <c r="C182" s="202">
        <v>0.93959999999999999</v>
      </c>
      <c r="D182" s="202">
        <v>0.95279999999999998</v>
      </c>
      <c r="E182" t="s">
        <v>1405</v>
      </c>
      <c r="F182" t="s">
        <v>1488</v>
      </c>
      <c r="H182" s="360">
        <v>0.93959999999999999</v>
      </c>
      <c r="I182" s="360">
        <v>0.93959999999999999</v>
      </c>
      <c r="J182" s="361">
        <f t="shared" si="3"/>
        <v>0</v>
      </c>
    </row>
    <row r="183" spans="1:10" ht="13.5" thickBot="1" x14ac:dyDescent="0.25">
      <c r="A183" s="192" t="s">
        <v>356</v>
      </c>
      <c r="B183" s="194">
        <v>38300</v>
      </c>
      <c r="C183" s="202">
        <v>0.85130000000000006</v>
      </c>
      <c r="D183" s="202">
        <v>0.87539999999999996</v>
      </c>
      <c r="E183" t="s">
        <v>1393</v>
      </c>
      <c r="F183" t="s">
        <v>1491</v>
      </c>
      <c r="H183" s="360">
        <v>0.85130000000000006</v>
      </c>
      <c r="I183" s="360">
        <v>0.85140000000000005</v>
      </c>
      <c r="J183" s="361">
        <f t="shared" si="3"/>
        <v>-9.9999999999988987E-5</v>
      </c>
    </row>
    <row r="184" spans="1:10" ht="13.5" thickBot="1" x14ac:dyDescent="0.25">
      <c r="A184" s="192" t="s">
        <v>358</v>
      </c>
      <c r="B184" s="194">
        <v>26820</v>
      </c>
      <c r="C184" s="202">
        <v>0.87820000000000009</v>
      </c>
      <c r="D184" s="202">
        <v>0.89990000000000003</v>
      </c>
      <c r="E184" t="s">
        <v>1391</v>
      </c>
      <c r="F184" t="s">
        <v>1465</v>
      </c>
      <c r="H184" s="360">
        <v>0.87820000000000009</v>
      </c>
      <c r="I184" s="360">
        <v>0.87830000000000008</v>
      </c>
      <c r="J184" s="361">
        <f t="shared" si="3"/>
        <v>-9.9999999999988987E-5</v>
      </c>
    </row>
    <row r="185" spans="1:10" ht="13.5" thickBot="1" x14ac:dyDescent="0.25">
      <c r="A185" s="192" t="s">
        <v>359</v>
      </c>
      <c r="B185" s="194">
        <v>12060</v>
      </c>
      <c r="C185" s="202">
        <v>0.94900000000000007</v>
      </c>
      <c r="D185" s="202">
        <v>0.93669999999999998</v>
      </c>
      <c r="E185" t="s">
        <v>1416</v>
      </c>
      <c r="F185" t="s">
        <v>1463</v>
      </c>
      <c r="H185" s="360">
        <v>0.94900000000000007</v>
      </c>
      <c r="I185" s="360">
        <v>0.94900000000000007</v>
      </c>
      <c r="J185" s="361">
        <f t="shared" si="3"/>
        <v>0</v>
      </c>
    </row>
    <row r="186" spans="1:10" ht="13.5" thickBot="1" x14ac:dyDescent="0.25">
      <c r="A186" s="192" t="s">
        <v>360</v>
      </c>
      <c r="B186" s="194">
        <v>16740</v>
      </c>
      <c r="C186" s="202">
        <v>0.93970000000000009</v>
      </c>
      <c r="D186" s="202">
        <v>0.92749999999999999</v>
      </c>
      <c r="E186" t="s">
        <v>1397</v>
      </c>
      <c r="F186" t="s">
        <v>1486</v>
      </c>
      <c r="H186" s="360">
        <v>0.93970000000000009</v>
      </c>
      <c r="I186" s="360">
        <v>0.93970000000000009</v>
      </c>
      <c r="J186" s="361">
        <f t="shared" si="3"/>
        <v>0</v>
      </c>
    </row>
    <row r="187" spans="1:10" ht="13.5" thickBot="1" x14ac:dyDescent="0.25">
      <c r="A187" s="192" t="s">
        <v>361</v>
      </c>
      <c r="B187" s="194">
        <v>26580</v>
      </c>
      <c r="C187" s="202">
        <v>0.84340000000000004</v>
      </c>
      <c r="D187" s="202">
        <v>0.8589</v>
      </c>
      <c r="E187" t="s">
        <v>1402</v>
      </c>
      <c r="F187" t="s">
        <v>1502</v>
      </c>
      <c r="H187" s="360">
        <v>0.84340000000000004</v>
      </c>
      <c r="I187" s="360">
        <v>0.84340000000000004</v>
      </c>
      <c r="J187" s="361">
        <f t="shared" si="3"/>
        <v>0</v>
      </c>
    </row>
    <row r="188" spans="1:10" ht="13.5" thickBot="1" x14ac:dyDescent="0.25">
      <c r="A188" s="192" t="s">
        <v>362</v>
      </c>
      <c r="B188" s="194">
        <v>41900</v>
      </c>
      <c r="C188" s="202">
        <v>0.4446</v>
      </c>
      <c r="D188" s="202">
        <v>0.4647</v>
      </c>
      <c r="E188" t="s">
        <v>1394</v>
      </c>
      <c r="F188" t="s">
        <v>1492</v>
      </c>
      <c r="H188" s="360">
        <v>0.4446</v>
      </c>
      <c r="I188" s="360">
        <v>0.4446</v>
      </c>
      <c r="J188" s="361">
        <f t="shared" si="3"/>
        <v>0</v>
      </c>
    </row>
    <row r="189" spans="1:10" ht="13.5" thickBot="1" x14ac:dyDescent="0.25">
      <c r="A189" s="192" t="s">
        <v>363</v>
      </c>
      <c r="B189" s="194">
        <v>30860</v>
      </c>
      <c r="C189" s="202">
        <v>0.88570000000000004</v>
      </c>
      <c r="D189" s="202">
        <v>0.87239999999999995</v>
      </c>
      <c r="E189" t="s">
        <v>1425</v>
      </c>
      <c r="F189" t="s">
        <v>1498</v>
      </c>
      <c r="H189" s="360">
        <v>0.88570000000000004</v>
      </c>
      <c r="I189" s="360">
        <v>0.88570000000000004</v>
      </c>
      <c r="J189" s="361">
        <f t="shared" si="3"/>
        <v>0</v>
      </c>
    </row>
    <row r="190" spans="1:10" ht="13.5" thickBot="1" x14ac:dyDescent="0.25">
      <c r="A190" s="192" t="s">
        <v>364</v>
      </c>
      <c r="B190" s="194">
        <v>43340</v>
      </c>
      <c r="C190" s="202">
        <v>0.84650000000000003</v>
      </c>
      <c r="D190" s="202">
        <v>0.86860000000000004</v>
      </c>
      <c r="E190" t="s">
        <v>1390</v>
      </c>
      <c r="F190" t="s">
        <v>1471</v>
      </c>
      <c r="H190" s="360">
        <v>0.84650000000000003</v>
      </c>
      <c r="I190" s="360">
        <v>0.84650000000000003</v>
      </c>
      <c r="J190" s="361">
        <f t="shared" si="3"/>
        <v>0</v>
      </c>
    </row>
    <row r="191" spans="1:10" ht="13.5" thickBot="1" x14ac:dyDescent="0.25">
      <c r="A191" s="192" t="s">
        <v>365</v>
      </c>
      <c r="B191" s="194">
        <v>41980</v>
      </c>
      <c r="C191" s="202">
        <v>0.4168</v>
      </c>
      <c r="D191" s="202">
        <v>0.42670000000000002</v>
      </c>
      <c r="E191" t="s">
        <v>1394</v>
      </c>
      <c r="F191" t="s">
        <v>1492</v>
      </c>
      <c r="H191" s="360">
        <v>0.4168</v>
      </c>
      <c r="I191" s="360">
        <v>0.4168</v>
      </c>
      <c r="J191" s="361">
        <f t="shared" si="3"/>
        <v>0</v>
      </c>
    </row>
    <row r="192" spans="1:10" ht="13.5" thickBot="1" x14ac:dyDescent="0.25">
      <c r="A192" s="192" t="s">
        <v>366</v>
      </c>
      <c r="B192" s="194">
        <v>29340</v>
      </c>
      <c r="C192" s="202">
        <v>0.77310000000000001</v>
      </c>
      <c r="D192" s="202">
        <v>0.74470000000000003</v>
      </c>
      <c r="E192" t="s">
        <v>1390</v>
      </c>
      <c r="F192" t="s">
        <v>1471</v>
      </c>
      <c r="H192" s="360">
        <v>0.77310000000000001</v>
      </c>
      <c r="I192" s="360">
        <v>0.77310000000000001</v>
      </c>
      <c r="J192" s="361">
        <f t="shared" si="3"/>
        <v>0</v>
      </c>
    </row>
    <row r="193" spans="1:10" ht="13.5" thickBot="1" x14ac:dyDescent="0.25">
      <c r="A193" s="192" t="s">
        <v>367</v>
      </c>
      <c r="B193" s="194">
        <v>28140</v>
      </c>
      <c r="C193" s="202">
        <v>0.92800000000000005</v>
      </c>
      <c r="D193" s="202">
        <v>0.92589999999999995</v>
      </c>
      <c r="E193" t="s">
        <v>1419</v>
      </c>
      <c r="F193" t="s">
        <v>1478</v>
      </c>
      <c r="H193" s="360">
        <v>0.92800000000000005</v>
      </c>
      <c r="I193" s="360">
        <v>0.92800000000000005</v>
      </c>
      <c r="J193" s="361">
        <f t="shared" si="3"/>
        <v>0</v>
      </c>
    </row>
    <row r="194" spans="1:10" ht="13.5" thickBot="1" x14ac:dyDescent="0.25">
      <c r="A194" s="192" t="s">
        <v>368</v>
      </c>
      <c r="B194" s="194">
        <v>25860</v>
      </c>
      <c r="C194" s="202">
        <v>0.8711000000000001</v>
      </c>
      <c r="D194" s="202">
        <v>0.85460000000000003</v>
      </c>
      <c r="E194" t="s">
        <v>1397</v>
      </c>
      <c r="F194" t="s">
        <v>1486</v>
      </c>
      <c r="H194" s="360">
        <v>0.8711000000000001</v>
      </c>
      <c r="I194" s="360">
        <v>0.8711000000000001</v>
      </c>
      <c r="J194" s="361">
        <f t="shared" si="3"/>
        <v>0</v>
      </c>
    </row>
    <row r="195" spans="1:10" ht="13.5" thickBot="1" x14ac:dyDescent="0.25">
      <c r="A195" s="192" t="s">
        <v>369</v>
      </c>
      <c r="B195" s="194">
        <v>12420</v>
      </c>
      <c r="C195" s="202">
        <v>0.95530000000000004</v>
      </c>
      <c r="D195" s="202">
        <v>0.98819999999999997</v>
      </c>
      <c r="E195" t="s">
        <v>1412</v>
      </c>
      <c r="F195" t="s">
        <v>1497</v>
      </c>
      <c r="H195" s="360">
        <v>0.95530000000000004</v>
      </c>
      <c r="I195" s="360">
        <v>0.95530000000000004</v>
      </c>
      <c r="J195" s="361">
        <f t="shared" si="3"/>
        <v>0</v>
      </c>
    </row>
    <row r="196" spans="1:10" ht="13.5" thickBot="1" x14ac:dyDescent="0.25">
      <c r="A196" s="192" t="s">
        <v>370</v>
      </c>
      <c r="B196" s="194">
        <v>11500</v>
      </c>
      <c r="C196" s="202">
        <v>0.73010000000000008</v>
      </c>
      <c r="D196" s="202">
        <v>0.68640000000000001</v>
      </c>
      <c r="E196" t="s">
        <v>1415</v>
      </c>
      <c r="F196" t="s">
        <v>1453</v>
      </c>
      <c r="H196" s="360">
        <v>0.73010000000000008</v>
      </c>
      <c r="I196" s="360">
        <v>0.73010000000000008</v>
      </c>
      <c r="J196" s="361">
        <f t="shared" si="3"/>
        <v>0</v>
      </c>
    </row>
    <row r="197" spans="1:10" ht="13.5" thickBot="1" x14ac:dyDescent="0.25">
      <c r="A197" s="192" t="s">
        <v>371</v>
      </c>
      <c r="B197" s="194">
        <v>41180</v>
      </c>
      <c r="C197" s="202">
        <v>0.92720000000000002</v>
      </c>
      <c r="D197" s="202">
        <v>0.92269999999999996</v>
      </c>
      <c r="E197" t="s">
        <v>1401</v>
      </c>
      <c r="F197" t="s">
        <v>1466</v>
      </c>
      <c r="H197" s="360">
        <v>0.92720000000000002</v>
      </c>
      <c r="I197" s="360">
        <v>0.92720000000000002</v>
      </c>
      <c r="J197" s="361">
        <f t="shared" si="3"/>
        <v>0</v>
      </c>
    </row>
    <row r="198" spans="1:10" ht="13.5" thickBot="1" x14ac:dyDescent="0.25">
      <c r="A198" s="192" t="s">
        <v>372</v>
      </c>
      <c r="B198" s="194">
        <v>12980</v>
      </c>
      <c r="C198" s="202">
        <v>0.95410000000000006</v>
      </c>
      <c r="D198" s="202">
        <v>0.9002</v>
      </c>
      <c r="E198" t="s">
        <v>1418</v>
      </c>
      <c r="F198" t="s">
        <v>1475</v>
      </c>
      <c r="H198" s="360">
        <v>0.95410000000000006</v>
      </c>
      <c r="I198" s="360">
        <v>0.95410000000000006</v>
      </c>
      <c r="J198" s="361">
        <f t="shared" si="3"/>
        <v>0</v>
      </c>
    </row>
    <row r="199" spans="1:10" ht="13.5" thickBot="1" x14ac:dyDescent="0.25">
      <c r="A199" s="192" t="s">
        <v>373</v>
      </c>
      <c r="B199" s="194">
        <v>17900</v>
      </c>
      <c r="C199" s="202">
        <v>0.8296</v>
      </c>
      <c r="D199" s="202">
        <v>0.82879999999999998</v>
      </c>
      <c r="E199" t="s">
        <v>1395</v>
      </c>
      <c r="F199" t="s">
        <v>1494</v>
      </c>
      <c r="H199" s="360">
        <v>0.8296</v>
      </c>
      <c r="I199" s="360">
        <v>0.8296</v>
      </c>
      <c r="J199" s="361">
        <f t="shared" si="3"/>
        <v>0</v>
      </c>
    </row>
    <row r="200" spans="1:10" ht="13.5" thickBot="1" x14ac:dyDescent="0.25">
      <c r="A200" s="192" t="s">
        <v>374</v>
      </c>
      <c r="B200" s="194">
        <v>10180</v>
      </c>
      <c r="C200" s="202">
        <v>0.82140000000000002</v>
      </c>
      <c r="D200" s="202">
        <v>0.83279999999999998</v>
      </c>
      <c r="E200" t="s">
        <v>1412</v>
      </c>
      <c r="F200" t="s">
        <v>1497</v>
      </c>
      <c r="H200" s="360">
        <v>0.82140000000000002</v>
      </c>
      <c r="I200" s="360">
        <v>0.82140000000000002</v>
      </c>
      <c r="J200" s="361">
        <f t="shared" si="3"/>
        <v>0</v>
      </c>
    </row>
    <row r="201" spans="1:10" ht="13.5" thickBot="1" x14ac:dyDescent="0.25">
      <c r="A201" s="192" t="s">
        <v>375</v>
      </c>
      <c r="B201" s="194">
        <v>27620</v>
      </c>
      <c r="C201" s="202">
        <v>0.85030000000000006</v>
      </c>
      <c r="D201" s="202">
        <v>0.84799999999999998</v>
      </c>
      <c r="E201" t="s">
        <v>1419</v>
      </c>
      <c r="F201" t="s">
        <v>1478</v>
      </c>
      <c r="H201" s="360">
        <v>0.85030000000000006</v>
      </c>
      <c r="I201" s="360">
        <v>0.85030000000000006</v>
      </c>
      <c r="J201" s="361">
        <f t="shared" si="3"/>
        <v>0</v>
      </c>
    </row>
    <row r="202" spans="1:10" ht="13.5" thickBot="1" x14ac:dyDescent="0.25">
      <c r="A202" s="192" t="s">
        <v>183</v>
      </c>
      <c r="B202" s="194">
        <v>11540</v>
      </c>
      <c r="C202" s="202">
        <v>0.9264</v>
      </c>
      <c r="D202" s="202">
        <v>0.94489999999999996</v>
      </c>
      <c r="E202" t="s">
        <v>1411</v>
      </c>
      <c r="F202" t="s">
        <v>1503</v>
      </c>
      <c r="H202" s="360">
        <v>0.9264</v>
      </c>
      <c r="I202" s="360">
        <v>0.9264</v>
      </c>
      <c r="J202" s="361">
        <f t="shared" si="3"/>
        <v>0</v>
      </c>
    </row>
    <row r="203" spans="1:10" ht="13.5" thickBot="1" x14ac:dyDescent="0.25">
      <c r="A203" s="192" t="s">
        <v>376</v>
      </c>
      <c r="B203" s="194">
        <v>47894</v>
      </c>
      <c r="C203" s="202">
        <v>1.0137</v>
      </c>
      <c r="D203" s="202">
        <v>1.0347</v>
      </c>
      <c r="E203" t="s">
        <v>1410</v>
      </c>
      <c r="F203" t="s">
        <v>1473</v>
      </c>
      <c r="H203" s="360">
        <v>1.0137</v>
      </c>
      <c r="I203" s="360">
        <v>1.0137</v>
      </c>
      <c r="J203" s="361">
        <f t="shared" si="3"/>
        <v>0</v>
      </c>
    </row>
    <row r="204" spans="1:10" ht="13.5" thickBot="1" x14ac:dyDescent="0.25">
      <c r="A204" s="192" t="s">
        <v>377</v>
      </c>
      <c r="B204" s="194">
        <v>27780</v>
      </c>
      <c r="C204" s="202">
        <v>0.79990000000000006</v>
      </c>
      <c r="D204" s="202">
        <v>0.83789999999999998</v>
      </c>
      <c r="E204" t="s">
        <v>1393</v>
      </c>
      <c r="F204" t="s">
        <v>1491</v>
      </c>
      <c r="H204" s="360">
        <v>0.79990000000000006</v>
      </c>
      <c r="I204" s="360">
        <v>0.8</v>
      </c>
      <c r="J204" s="361">
        <f t="shared" si="3"/>
        <v>-9.9999999999988987E-5</v>
      </c>
    </row>
    <row r="205" spans="1:10" ht="13.5" thickBot="1" x14ac:dyDescent="0.25">
      <c r="A205" s="192" t="s">
        <v>378</v>
      </c>
      <c r="B205" s="194">
        <v>15804</v>
      </c>
      <c r="C205" s="202">
        <v>1.0720000000000001</v>
      </c>
      <c r="D205" s="202">
        <v>1.0775999999999999</v>
      </c>
      <c r="E205" t="s">
        <v>1414</v>
      </c>
      <c r="F205" t="s">
        <v>1483</v>
      </c>
      <c r="H205" s="360">
        <v>1.0720000000000001</v>
      </c>
      <c r="I205" s="360">
        <v>1.0720000000000001</v>
      </c>
      <c r="J205" s="361">
        <f t="shared" si="3"/>
        <v>0</v>
      </c>
    </row>
    <row r="206" spans="1:10" ht="13.5" thickBot="1" x14ac:dyDescent="0.25">
      <c r="A206" s="192" t="s">
        <v>379</v>
      </c>
      <c r="B206" s="194">
        <v>15180</v>
      </c>
      <c r="C206" s="202">
        <v>0.85260000000000002</v>
      </c>
      <c r="D206" s="202">
        <v>0.84540000000000004</v>
      </c>
      <c r="E206" t="s">
        <v>1412</v>
      </c>
      <c r="F206" t="s">
        <v>1497</v>
      </c>
      <c r="H206" s="360">
        <v>0.85260000000000002</v>
      </c>
      <c r="I206" s="360">
        <v>0.85260000000000002</v>
      </c>
      <c r="J206" s="361">
        <f t="shared" si="3"/>
        <v>0</v>
      </c>
    </row>
    <row r="207" spans="1:10" ht="13.5" thickBot="1" x14ac:dyDescent="0.25">
      <c r="A207" s="192" t="s">
        <v>380</v>
      </c>
      <c r="B207" s="194">
        <v>29340</v>
      </c>
      <c r="C207" s="202">
        <v>0.77310000000000001</v>
      </c>
      <c r="D207" s="202">
        <v>0.74470000000000003</v>
      </c>
      <c r="E207" t="s">
        <v>1390</v>
      </c>
      <c r="F207" t="s">
        <v>1471</v>
      </c>
      <c r="H207" s="360">
        <v>0.77310000000000001</v>
      </c>
      <c r="I207" s="360">
        <v>0.77310000000000001</v>
      </c>
      <c r="J207" s="361">
        <f t="shared" si="3"/>
        <v>0</v>
      </c>
    </row>
    <row r="208" spans="1:10" ht="13.5" thickBot="1" x14ac:dyDescent="0.25">
      <c r="A208" s="192" t="s">
        <v>381</v>
      </c>
      <c r="B208" s="194">
        <v>17140</v>
      </c>
      <c r="C208" s="202">
        <v>0.93959999999999999</v>
      </c>
      <c r="D208" s="202">
        <v>0.95279999999999998</v>
      </c>
      <c r="E208" t="s">
        <v>1404</v>
      </c>
      <c r="F208" t="s">
        <v>1470</v>
      </c>
      <c r="H208" s="360">
        <v>0.93959999999999999</v>
      </c>
      <c r="I208" s="360">
        <v>0.93959999999999999</v>
      </c>
      <c r="J208" s="361">
        <f t="shared" si="3"/>
        <v>0</v>
      </c>
    </row>
    <row r="209" spans="1:10" ht="13.5" thickBot="1" x14ac:dyDescent="0.25">
      <c r="A209" s="192" t="s">
        <v>382</v>
      </c>
      <c r="B209" s="194">
        <v>28940</v>
      </c>
      <c r="C209" s="202">
        <v>0.7208</v>
      </c>
      <c r="D209" s="202">
        <v>0.73560000000000003</v>
      </c>
      <c r="E209" t="s">
        <v>1407</v>
      </c>
      <c r="F209" t="s">
        <v>1496</v>
      </c>
      <c r="H209" s="360">
        <v>0.7208</v>
      </c>
      <c r="I209" s="360">
        <v>0.72089999999999999</v>
      </c>
      <c r="J209" s="361">
        <f t="shared" si="3"/>
        <v>-9.9999999999988987E-5</v>
      </c>
    </row>
    <row r="210" spans="1:10" ht="13.5" thickBot="1" x14ac:dyDescent="0.25">
      <c r="A210" s="192" t="s">
        <v>383</v>
      </c>
      <c r="B210" s="194">
        <v>31340</v>
      </c>
      <c r="C210" s="202">
        <v>0.86420000000000008</v>
      </c>
      <c r="D210" s="202">
        <v>0.88360000000000005</v>
      </c>
      <c r="E210" t="s">
        <v>1400</v>
      </c>
      <c r="F210" t="s">
        <v>1500</v>
      </c>
      <c r="H210" s="360">
        <v>0.86420000000000008</v>
      </c>
      <c r="I210" s="360">
        <v>0.86430000000000007</v>
      </c>
      <c r="J210" s="361">
        <f t="shared" si="3"/>
        <v>-9.9999999999988987E-5</v>
      </c>
    </row>
    <row r="211" spans="1:10" ht="13.5" thickBot="1" x14ac:dyDescent="0.25">
      <c r="A211" s="192" t="s">
        <v>384</v>
      </c>
      <c r="B211" s="194">
        <v>11640</v>
      </c>
      <c r="C211" s="202">
        <v>0.37390000000000001</v>
      </c>
      <c r="D211" s="202">
        <v>0.42370000000000002</v>
      </c>
      <c r="E211" t="s">
        <v>1394</v>
      </c>
      <c r="F211" t="s">
        <v>1492</v>
      </c>
      <c r="H211" s="360">
        <v>0.37390000000000001</v>
      </c>
      <c r="I211" s="360">
        <v>0.37390000000000001</v>
      </c>
      <c r="J211" s="361">
        <f t="shared" si="3"/>
        <v>0</v>
      </c>
    </row>
    <row r="212" spans="1:10" ht="13.5" thickBot="1" x14ac:dyDescent="0.25">
      <c r="A212" s="192" t="s">
        <v>385</v>
      </c>
      <c r="B212" s="194">
        <v>36420</v>
      </c>
      <c r="C212" s="202">
        <v>0.90200000000000002</v>
      </c>
      <c r="D212" s="202">
        <v>0.90980000000000005</v>
      </c>
      <c r="E212" t="s">
        <v>1427</v>
      </c>
      <c r="F212" t="s">
        <v>1489</v>
      </c>
      <c r="H212" s="360">
        <v>0.90200000000000002</v>
      </c>
      <c r="I212" s="360">
        <v>0.90200000000000002</v>
      </c>
      <c r="J212" s="361">
        <f t="shared" si="3"/>
        <v>0</v>
      </c>
    </row>
    <row r="213" spans="1:10" ht="13.5" thickBot="1" x14ac:dyDescent="0.25">
      <c r="A213" s="192" t="s">
        <v>386</v>
      </c>
      <c r="B213" s="194">
        <v>34980</v>
      </c>
      <c r="C213" s="202">
        <v>0.88919999999999999</v>
      </c>
      <c r="D213" s="202">
        <v>0.89600000000000002</v>
      </c>
      <c r="E213" t="s">
        <v>1407</v>
      </c>
      <c r="F213" t="s">
        <v>1496</v>
      </c>
      <c r="H213" s="360">
        <v>0.88919999999999999</v>
      </c>
      <c r="I213" s="360">
        <v>0.88919999999999999</v>
      </c>
      <c r="J213" s="361">
        <f t="shared" si="3"/>
        <v>0</v>
      </c>
    </row>
    <row r="214" spans="1:10" ht="13.5" thickBot="1" x14ac:dyDescent="0.25">
      <c r="A214" s="192" t="s">
        <v>387</v>
      </c>
      <c r="B214" s="194">
        <v>41980</v>
      </c>
      <c r="C214" s="202">
        <v>0.4168</v>
      </c>
      <c r="D214" s="202">
        <v>0.42670000000000002</v>
      </c>
      <c r="E214" t="s">
        <v>1394</v>
      </c>
      <c r="F214" t="s">
        <v>1492</v>
      </c>
      <c r="H214" s="360">
        <v>0.4168</v>
      </c>
      <c r="I214" s="360">
        <v>0.4168</v>
      </c>
      <c r="J214" s="361">
        <f t="shared" si="3"/>
        <v>0</v>
      </c>
    </row>
    <row r="215" spans="1:10" ht="13.5" thickBot="1" x14ac:dyDescent="0.25">
      <c r="A215" s="192" t="s">
        <v>388</v>
      </c>
      <c r="B215" s="194">
        <v>14260</v>
      </c>
      <c r="C215" s="202">
        <v>0.92580000000000007</v>
      </c>
      <c r="D215" s="202">
        <v>0.88739999999999997</v>
      </c>
      <c r="E215" t="s">
        <v>1391</v>
      </c>
      <c r="F215" t="s">
        <v>1465</v>
      </c>
      <c r="H215" s="360">
        <v>0.92580000000000007</v>
      </c>
      <c r="I215" s="360">
        <v>0.92590000000000006</v>
      </c>
      <c r="J215" s="361">
        <f t="shared" si="3"/>
        <v>-9.9999999999988987E-5</v>
      </c>
    </row>
    <row r="216" spans="1:10" ht="13.5" thickBot="1" x14ac:dyDescent="0.25">
      <c r="A216" s="192" t="s">
        <v>389</v>
      </c>
      <c r="B216" s="194">
        <v>16020</v>
      </c>
      <c r="C216" s="202">
        <v>0.81020000000000003</v>
      </c>
      <c r="D216" s="202">
        <v>0.84460000000000002</v>
      </c>
      <c r="E216" t="s">
        <v>1419</v>
      </c>
      <c r="F216" t="s">
        <v>1478</v>
      </c>
      <c r="H216" s="360">
        <v>0.81020000000000003</v>
      </c>
      <c r="I216" s="360">
        <v>0.81020000000000003</v>
      </c>
      <c r="J216" s="361">
        <f t="shared" si="3"/>
        <v>0</v>
      </c>
    </row>
    <row r="217" spans="1:10" ht="13.5" thickBot="1" x14ac:dyDescent="0.25">
      <c r="A217" s="192" t="s">
        <v>390</v>
      </c>
      <c r="B217" s="194">
        <v>36140</v>
      </c>
      <c r="C217" s="202">
        <v>1.1137000000000001</v>
      </c>
      <c r="D217" s="202">
        <v>1.1012</v>
      </c>
      <c r="E217" t="s">
        <v>1414</v>
      </c>
      <c r="F217" t="s">
        <v>1483</v>
      </c>
      <c r="H217" s="360">
        <v>1.1137000000000001</v>
      </c>
      <c r="I217" s="360">
        <v>1.1137000000000001</v>
      </c>
      <c r="J217" s="361">
        <f t="shared" si="3"/>
        <v>0</v>
      </c>
    </row>
    <row r="218" spans="1:10" ht="13.5" thickBot="1" x14ac:dyDescent="0.25">
      <c r="A218" s="192" t="s">
        <v>177</v>
      </c>
      <c r="B218" s="194">
        <v>13740</v>
      </c>
      <c r="C218" s="202">
        <v>0.89960000000000007</v>
      </c>
      <c r="D218" s="202">
        <v>0.88</v>
      </c>
      <c r="E218" t="s">
        <v>1428</v>
      </c>
      <c r="F218" t="s">
        <v>1479</v>
      </c>
      <c r="H218" s="360">
        <v>0.89960000000000007</v>
      </c>
      <c r="I218" s="360">
        <v>0.89960000000000007</v>
      </c>
      <c r="J218" s="361">
        <f t="shared" si="3"/>
        <v>0</v>
      </c>
    </row>
    <row r="219" spans="1:10" ht="13.5" thickBot="1" x14ac:dyDescent="0.25">
      <c r="A219" s="192" t="s">
        <v>391</v>
      </c>
      <c r="B219" s="194">
        <v>10900</v>
      </c>
      <c r="C219" s="202">
        <v>0.9235000000000001</v>
      </c>
      <c r="D219" s="202">
        <v>0.92369999999999997</v>
      </c>
      <c r="E219" t="s">
        <v>1393</v>
      </c>
      <c r="F219" t="s">
        <v>1491</v>
      </c>
      <c r="H219" s="360">
        <v>0.9235000000000001</v>
      </c>
      <c r="I219" s="360">
        <v>0.9235000000000001</v>
      </c>
      <c r="J219" s="361">
        <f t="shared" si="3"/>
        <v>0</v>
      </c>
    </row>
    <row r="220" spans="1:10" ht="13.5" thickBot="1" x14ac:dyDescent="0.25">
      <c r="A220" s="192" t="s">
        <v>392</v>
      </c>
      <c r="B220" s="194">
        <v>20260</v>
      </c>
      <c r="C220" s="202">
        <v>0.96870000000000001</v>
      </c>
      <c r="D220" s="202">
        <v>1.0198</v>
      </c>
      <c r="E220" t="s">
        <v>1421</v>
      </c>
      <c r="F220" t="s">
        <v>1476</v>
      </c>
      <c r="H220" s="360">
        <v>0.96870000000000001</v>
      </c>
      <c r="I220" s="360">
        <v>0.96879999999999999</v>
      </c>
      <c r="J220" s="361">
        <f t="shared" si="3"/>
        <v>-9.9999999999988987E-5</v>
      </c>
    </row>
    <row r="221" spans="1:10" ht="13.5" thickBot="1" x14ac:dyDescent="0.25">
      <c r="A221" s="192" t="s">
        <v>393</v>
      </c>
      <c r="B221" s="194">
        <v>41980</v>
      </c>
      <c r="C221" s="202">
        <v>0.4168</v>
      </c>
      <c r="D221" s="202">
        <v>0.42670000000000002</v>
      </c>
      <c r="E221" t="s">
        <v>1394</v>
      </c>
      <c r="F221" t="s">
        <v>1492</v>
      </c>
      <c r="H221" s="360">
        <v>0.4168</v>
      </c>
      <c r="I221" s="360">
        <v>0.4168</v>
      </c>
      <c r="J221" s="361">
        <f t="shared" si="3"/>
        <v>0</v>
      </c>
    </row>
    <row r="222" spans="1:10" ht="13.5" thickBot="1" x14ac:dyDescent="0.25">
      <c r="A222" s="192" t="s">
        <v>394</v>
      </c>
      <c r="B222" s="194">
        <v>40060</v>
      </c>
      <c r="C222" s="202">
        <v>0.92810000000000004</v>
      </c>
      <c r="D222" s="202">
        <v>0.92949999999999999</v>
      </c>
      <c r="E222" t="s">
        <v>1400</v>
      </c>
      <c r="F222" t="s">
        <v>1500</v>
      </c>
      <c r="H222" s="360">
        <v>0.92810000000000004</v>
      </c>
      <c r="I222" s="360">
        <v>0.92810000000000004</v>
      </c>
      <c r="J222" s="361">
        <f t="shared" si="3"/>
        <v>0</v>
      </c>
    </row>
    <row r="223" spans="1:10" ht="13.5" thickBot="1" x14ac:dyDescent="0.25">
      <c r="A223" s="192" t="s">
        <v>395</v>
      </c>
      <c r="B223" s="194">
        <v>12060</v>
      </c>
      <c r="C223" s="202">
        <v>0.94900000000000007</v>
      </c>
      <c r="D223" s="202">
        <v>0.93669999999999998</v>
      </c>
      <c r="E223" t="s">
        <v>1416</v>
      </c>
      <c r="F223" t="s">
        <v>1463</v>
      </c>
      <c r="H223" s="360">
        <v>0.94900000000000007</v>
      </c>
      <c r="I223" s="360">
        <v>0.94900000000000007</v>
      </c>
      <c r="J223" s="361">
        <f t="shared" si="3"/>
        <v>0</v>
      </c>
    </row>
    <row r="224" spans="1:10" ht="13.5" thickBot="1" x14ac:dyDescent="0.25">
      <c r="A224" s="192" t="s">
        <v>396</v>
      </c>
      <c r="B224" s="194">
        <v>29200</v>
      </c>
      <c r="C224" s="202">
        <v>0.9587</v>
      </c>
      <c r="D224" s="202">
        <v>0.97989999999999999</v>
      </c>
      <c r="E224" t="s">
        <v>1403</v>
      </c>
      <c r="F224" t="s">
        <v>1467</v>
      </c>
      <c r="H224" s="360">
        <v>0.9587</v>
      </c>
      <c r="I224" s="360">
        <v>0.9588000000000001</v>
      </c>
      <c r="J224" s="361">
        <f t="shared" si="3"/>
        <v>-1.0000000000010001E-4</v>
      </c>
    </row>
    <row r="225" spans="1:10" ht="13.5" thickBot="1" x14ac:dyDescent="0.25">
      <c r="A225" s="192" t="s">
        <v>397</v>
      </c>
      <c r="B225" s="194">
        <v>12580</v>
      </c>
      <c r="C225" s="202">
        <v>0.95680000000000009</v>
      </c>
      <c r="D225" s="202">
        <v>0.9506</v>
      </c>
      <c r="E225" t="s">
        <v>1410</v>
      </c>
      <c r="F225" t="s">
        <v>1473</v>
      </c>
      <c r="H225" s="360">
        <v>0.95680000000000009</v>
      </c>
      <c r="I225" s="360">
        <v>0.95680000000000009</v>
      </c>
      <c r="J225" s="361">
        <f t="shared" si="3"/>
        <v>0</v>
      </c>
    </row>
    <row r="226" spans="1:10" ht="13.5" thickBot="1" x14ac:dyDescent="0.25">
      <c r="A226" s="192" t="s">
        <v>398</v>
      </c>
      <c r="B226" s="194">
        <v>15940</v>
      </c>
      <c r="C226" s="202">
        <v>0.80600000000000005</v>
      </c>
      <c r="D226" s="202">
        <v>0.82950000000000002</v>
      </c>
      <c r="E226" t="s">
        <v>1405</v>
      </c>
      <c r="F226" t="s">
        <v>1488</v>
      </c>
      <c r="H226" s="360">
        <v>0.80600000000000005</v>
      </c>
      <c r="I226" s="360">
        <v>0.80600000000000005</v>
      </c>
      <c r="J226" s="361">
        <f t="shared" si="3"/>
        <v>0</v>
      </c>
    </row>
    <row r="227" spans="1:10" ht="13.5" thickBot="1" x14ac:dyDescent="0.25">
      <c r="A227" s="192" t="s">
        <v>399</v>
      </c>
      <c r="B227" s="194">
        <v>16180</v>
      </c>
      <c r="C227" s="202">
        <v>1.0499000000000001</v>
      </c>
      <c r="D227" s="202">
        <v>1.0742</v>
      </c>
      <c r="E227" t="s">
        <v>1429</v>
      </c>
      <c r="F227" t="s">
        <v>1481</v>
      </c>
      <c r="H227" s="360">
        <v>1.0499000000000001</v>
      </c>
      <c r="I227" s="360">
        <v>1.0499000000000001</v>
      </c>
      <c r="J227" s="361">
        <f t="shared" si="3"/>
        <v>0</v>
      </c>
    </row>
    <row r="228" spans="1:10" ht="13.5" thickBot="1" x14ac:dyDescent="0.25">
      <c r="A228" s="192" t="s">
        <v>400</v>
      </c>
      <c r="B228" s="194">
        <v>11100</v>
      </c>
      <c r="C228" s="202">
        <v>0.81570000000000009</v>
      </c>
      <c r="D228" s="202">
        <v>0.83479999999999999</v>
      </c>
      <c r="E228" t="s">
        <v>1412</v>
      </c>
      <c r="F228" t="s">
        <v>1497</v>
      </c>
      <c r="H228" s="360">
        <v>0.81570000000000009</v>
      </c>
      <c r="I228" s="360">
        <v>0.81570000000000009</v>
      </c>
      <c r="J228" s="361">
        <f t="shared" si="3"/>
        <v>0</v>
      </c>
    </row>
    <row r="229" spans="1:10" ht="13.5" thickBot="1" x14ac:dyDescent="0.25">
      <c r="A229" s="192" t="s">
        <v>401</v>
      </c>
      <c r="B229" s="194">
        <v>27740</v>
      </c>
      <c r="C229" s="202">
        <v>0.70820000000000005</v>
      </c>
      <c r="D229" s="202">
        <v>0.73729999999999996</v>
      </c>
      <c r="E229" t="s">
        <v>1407</v>
      </c>
      <c r="F229" t="s">
        <v>1496</v>
      </c>
      <c r="H229" s="360">
        <v>0.70820000000000005</v>
      </c>
      <c r="I229" s="360">
        <v>0.70830000000000004</v>
      </c>
      <c r="J229" s="361">
        <f t="shared" si="3"/>
        <v>-9.9999999999988987E-5</v>
      </c>
    </row>
    <row r="230" spans="1:10" ht="13.5" thickBot="1" x14ac:dyDescent="0.25">
      <c r="A230" s="192" t="s">
        <v>402</v>
      </c>
      <c r="B230" s="194">
        <v>33460</v>
      </c>
      <c r="C230" s="202">
        <v>1.1206</v>
      </c>
      <c r="D230" s="202">
        <v>1.1294999999999999</v>
      </c>
      <c r="E230" t="s">
        <v>1421</v>
      </c>
      <c r="F230" t="s">
        <v>1476</v>
      </c>
      <c r="H230" s="360">
        <v>1.1206</v>
      </c>
      <c r="I230" s="360">
        <v>1.1206</v>
      </c>
      <c r="J230" s="361">
        <f t="shared" si="3"/>
        <v>0</v>
      </c>
    </row>
    <row r="231" spans="1:10" ht="13.5" thickBot="1" x14ac:dyDescent="0.25">
      <c r="A231" s="192" t="s">
        <v>178</v>
      </c>
      <c r="B231" s="194">
        <v>24500</v>
      </c>
      <c r="C231" s="202">
        <v>0.80970000000000009</v>
      </c>
      <c r="D231" s="202">
        <v>0.78280000000000005</v>
      </c>
      <c r="E231" t="s">
        <v>1428</v>
      </c>
      <c r="F231" t="s">
        <v>1479</v>
      </c>
      <c r="H231" s="360">
        <v>0.80970000000000009</v>
      </c>
      <c r="I231" s="360">
        <v>0.80970000000000009</v>
      </c>
      <c r="J231" s="361">
        <f t="shared" si="3"/>
        <v>0</v>
      </c>
    </row>
    <row r="232" spans="1:10" ht="13.5" thickBot="1" x14ac:dyDescent="0.25">
      <c r="A232" s="192" t="s">
        <v>403</v>
      </c>
      <c r="B232" s="194">
        <v>43780</v>
      </c>
      <c r="C232" s="202">
        <v>0.89590000000000003</v>
      </c>
      <c r="D232" s="202">
        <v>0.91849999999999998</v>
      </c>
      <c r="E232" t="s">
        <v>1418</v>
      </c>
      <c r="F232" t="s">
        <v>1475</v>
      </c>
      <c r="H232" s="360">
        <v>0.89590000000000003</v>
      </c>
      <c r="I232" s="360">
        <v>0.89590000000000003</v>
      </c>
      <c r="J232" s="361">
        <f t="shared" ref="J232:J295" si="4">+H232-I232</f>
        <v>0</v>
      </c>
    </row>
    <row r="233" spans="1:10" ht="13.5" thickBot="1" x14ac:dyDescent="0.25">
      <c r="A233" s="192" t="s">
        <v>404</v>
      </c>
      <c r="B233" s="194">
        <v>28140</v>
      </c>
      <c r="C233" s="202">
        <v>0.92800000000000005</v>
      </c>
      <c r="D233" s="202">
        <v>0.92589999999999995</v>
      </c>
      <c r="E233" t="s">
        <v>1419</v>
      </c>
      <c r="F233" t="s">
        <v>1478</v>
      </c>
      <c r="H233" s="360">
        <v>0.92800000000000005</v>
      </c>
      <c r="I233" s="360">
        <v>0.92800000000000005</v>
      </c>
      <c r="J233" s="361">
        <f t="shared" si="4"/>
        <v>0</v>
      </c>
    </row>
    <row r="234" spans="1:10" ht="13.5" thickBot="1" x14ac:dyDescent="0.25">
      <c r="A234" s="192" t="s">
        <v>405</v>
      </c>
      <c r="B234" s="194">
        <v>36540</v>
      </c>
      <c r="C234" s="202">
        <v>0.93890000000000007</v>
      </c>
      <c r="D234" s="202">
        <v>0.94330000000000003</v>
      </c>
      <c r="E234" t="s">
        <v>1435</v>
      </c>
      <c r="F234" t="s">
        <v>1480</v>
      </c>
      <c r="H234" s="360">
        <v>0.93890000000000007</v>
      </c>
      <c r="I234" s="360">
        <v>0.93900000000000006</v>
      </c>
      <c r="J234" s="361">
        <f t="shared" si="4"/>
        <v>-9.9999999999988987E-5</v>
      </c>
    </row>
    <row r="235" spans="1:10" ht="13.5" thickBot="1" x14ac:dyDescent="0.25">
      <c r="A235" s="192" t="s">
        <v>406</v>
      </c>
      <c r="B235" s="194">
        <v>22020</v>
      </c>
      <c r="C235" s="202">
        <v>0.79010000000000002</v>
      </c>
      <c r="D235" s="202">
        <v>0.79110000000000003</v>
      </c>
      <c r="E235" t="s">
        <v>1426</v>
      </c>
      <c r="F235" t="s">
        <v>1487</v>
      </c>
      <c r="H235" s="360">
        <v>0.79010000000000002</v>
      </c>
      <c r="I235" s="360">
        <v>0.79010000000000002</v>
      </c>
      <c r="J235" s="361">
        <f t="shared" si="4"/>
        <v>0</v>
      </c>
    </row>
    <row r="236" spans="1:10" ht="13.5" thickBot="1" x14ac:dyDescent="0.25">
      <c r="A236" s="192" t="s">
        <v>407</v>
      </c>
      <c r="B236" s="194">
        <v>41980</v>
      </c>
      <c r="C236" s="202">
        <v>0.4168</v>
      </c>
      <c r="D236" s="202">
        <v>0.42670000000000002</v>
      </c>
      <c r="E236" t="s">
        <v>1394</v>
      </c>
      <c r="F236" t="s">
        <v>1492</v>
      </c>
      <c r="H236" s="360">
        <v>0.4168</v>
      </c>
      <c r="I236" s="360">
        <v>0.4168</v>
      </c>
      <c r="J236" s="361">
        <f t="shared" si="4"/>
        <v>0</v>
      </c>
    </row>
    <row r="237" spans="1:10" ht="13.5" thickBot="1" x14ac:dyDescent="0.25">
      <c r="A237" s="192" t="s">
        <v>408</v>
      </c>
      <c r="B237" s="194">
        <v>25860</v>
      </c>
      <c r="C237" s="202">
        <v>0.8711000000000001</v>
      </c>
      <c r="D237" s="202">
        <v>0.85460000000000003</v>
      </c>
      <c r="E237" t="s">
        <v>1397</v>
      </c>
      <c r="F237" t="s">
        <v>1486</v>
      </c>
      <c r="H237" s="360">
        <v>0.8711000000000001</v>
      </c>
      <c r="I237" s="360">
        <v>0.8711000000000001</v>
      </c>
      <c r="J237" s="361">
        <f t="shared" si="4"/>
        <v>0</v>
      </c>
    </row>
    <row r="238" spans="1:10" ht="13.5" thickBot="1" x14ac:dyDescent="0.25">
      <c r="A238" s="192" t="s">
        <v>409</v>
      </c>
      <c r="B238" s="194">
        <v>16860</v>
      </c>
      <c r="C238" s="202">
        <v>0.8589</v>
      </c>
      <c r="D238" s="202">
        <v>0.85809999999999997</v>
      </c>
      <c r="E238" t="s">
        <v>1416</v>
      </c>
      <c r="F238" t="s">
        <v>1463</v>
      </c>
      <c r="H238" s="360">
        <v>0.8589</v>
      </c>
      <c r="I238" s="360">
        <v>0.85899999999999999</v>
      </c>
      <c r="J238" s="361">
        <f t="shared" si="4"/>
        <v>-9.9999999999988987E-5</v>
      </c>
    </row>
    <row r="239" spans="1:10" ht="13.5" thickBot="1" x14ac:dyDescent="0.25">
      <c r="A239" s="192" t="s">
        <v>410</v>
      </c>
      <c r="B239" s="194">
        <v>41980</v>
      </c>
      <c r="C239" s="202">
        <v>0.4168</v>
      </c>
      <c r="D239" s="202">
        <v>0.42670000000000002</v>
      </c>
      <c r="E239" t="s">
        <v>1394</v>
      </c>
      <c r="F239" t="s">
        <v>1492</v>
      </c>
      <c r="H239" s="360">
        <v>0.4168</v>
      </c>
      <c r="I239" s="360">
        <v>0.4168</v>
      </c>
      <c r="J239" s="361">
        <f t="shared" si="4"/>
        <v>0</v>
      </c>
    </row>
    <row r="240" spans="1:10" ht="13.5" thickBot="1" x14ac:dyDescent="0.25">
      <c r="A240" s="192" t="s">
        <v>411</v>
      </c>
      <c r="B240" s="194">
        <v>48864</v>
      </c>
      <c r="C240" s="202">
        <v>1.1294999999999999</v>
      </c>
      <c r="D240" s="202">
        <v>1.0920000000000001</v>
      </c>
      <c r="E240" t="s">
        <v>1410</v>
      </c>
      <c r="F240" t="s">
        <v>1473</v>
      </c>
      <c r="H240" s="360">
        <v>1.1294999999999999</v>
      </c>
      <c r="I240" s="360">
        <v>1.1294999999999999</v>
      </c>
      <c r="J240" s="361">
        <f t="shared" si="4"/>
        <v>0</v>
      </c>
    </row>
    <row r="241" spans="1:10" ht="13.5" thickBot="1" x14ac:dyDescent="0.25">
      <c r="A241" s="192" t="s">
        <v>412</v>
      </c>
      <c r="B241" s="194">
        <v>41980</v>
      </c>
      <c r="C241" s="202">
        <v>0.4168</v>
      </c>
      <c r="D241" s="202">
        <v>0.42670000000000002</v>
      </c>
      <c r="E241" t="s">
        <v>1394</v>
      </c>
      <c r="F241" t="s">
        <v>1492</v>
      </c>
      <c r="H241" s="360">
        <v>0.4168</v>
      </c>
      <c r="I241" s="360">
        <v>0.4168</v>
      </c>
      <c r="J241" s="361">
        <f t="shared" si="4"/>
        <v>0</v>
      </c>
    </row>
    <row r="242" spans="1:10" ht="13.5" thickBot="1" x14ac:dyDescent="0.25">
      <c r="A242" s="192" t="s">
        <v>413</v>
      </c>
      <c r="B242" s="194">
        <v>44300</v>
      </c>
      <c r="C242" s="202">
        <v>1.0007000000000001</v>
      </c>
      <c r="D242" s="202">
        <v>1.0201</v>
      </c>
      <c r="E242" t="s">
        <v>1393</v>
      </c>
      <c r="F242" t="s">
        <v>1491</v>
      </c>
      <c r="H242" s="360">
        <v>1.0007000000000001</v>
      </c>
      <c r="I242" s="360">
        <v>1.0007000000000001</v>
      </c>
      <c r="J242" s="361">
        <f t="shared" si="4"/>
        <v>0</v>
      </c>
    </row>
    <row r="243" spans="1:10" ht="13.5" thickBot="1" x14ac:dyDescent="0.25">
      <c r="A243" s="192" t="s">
        <v>414</v>
      </c>
      <c r="B243" s="194">
        <v>26420</v>
      </c>
      <c r="C243" s="202">
        <v>0.98120000000000007</v>
      </c>
      <c r="D243" s="202">
        <v>0.97499999999999998</v>
      </c>
      <c r="E243" t="s">
        <v>1412</v>
      </c>
      <c r="F243" t="s">
        <v>1497</v>
      </c>
      <c r="H243" s="360">
        <v>0.98120000000000007</v>
      </c>
      <c r="I243" s="360">
        <v>0.98120000000000007</v>
      </c>
      <c r="J243" s="361">
        <f t="shared" si="4"/>
        <v>0</v>
      </c>
    </row>
    <row r="244" spans="1:10" ht="13.5" thickBot="1" x14ac:dyDescent="0.25">
      <c r="A244" s="192" t="s">
        <v>415</v>
      </c>
      <c r="B244" s="194">
        <v>16580</v>
      </c>
      <c r="C244" s="202">
        <v>0.85860000000000003</v>
      </c>
      <c r="D244" s="202">
        <v>0.8851</v>
      </c>
      <c r="E244" t="s">
        <v>1401</v>
      </c>
      <c r="F244" t="s">
        <v>1466</v>
      </c>
      <c r="H244" s="360">
        <v>0.85860000000000003</v>
      </c>
      <c r="I244" s="360">
        <v>0.85870000000000002</v>
      </c>
      <c r="J244" s="361">
        <f t="shared" si="4"/>
        <v>-9.9999999999988987E-5</v>
      </c>
    </row>
    <row r="245" spans="1:10" ht="13.5" thickBot="1" x14ac:dyDescent="0.25">
      <c r="A245" s="192" t="s">
        <v>416</v>
      </c>
      <c r="B245" s="194">
        <v>40060</v>
      </c>
      <c r="C245" s="202">
        <v>0.92810000000000004</v>
      </c>
      <c r="D245" s="202">
        <v>0.92949999999999999</v>
      </c>
      <c r="E245" t="s">
        <v>1400</v>
      </c>
      <c r="F245" t="s">
        <v>1500</v>
      </c>
      <c r="H245" s="360">
        <v>0.92810000000000004</v>
      </c>
      <c r="I245" s="360">
        <v>0.92810000000000004</v>
      </c>
      <c r="J245" s="361">
        <f t="shared" si="4"/>
        <v>0</v>
      </c>
    </row>
    <row r="246" spans="1:10" ht="13.5" thickBot="1" x14ac:dyDescent="0.25">
      <c r="A246" s="192" t="s">
        <v>417</v>
      </c>
      <c r="B246" s="194">
        <v>47894</v>
      </c>
      <c r="C246" s="202">
        <v>1.0137</v>
      </c>
      <c r="D246" s="202">
        <v>1.0347</v>
      </c>
      <c r="E246" t="s">
        <v>1410</v>
      </c>
      <c r="F246" t="s">
        <v>1473</v>
      </c>
      <c r="H246" s="360">
        <v>1.0137</v>
      </c>
      <c r="I246" s="360">
        <v>1.0137</v>
      </c>
      <c r="J246" s="361">
        <f t="shared" si="4"/>
        <v>0</v>
      </c>
    </row>
    <row r="247" spans="1:10" ht="13.5" thickBot="1" x14ac:dyDescent="0.25">
      <c r="A247" s="192" t="s">
        <v>418</v>
      </c>
      <c r="B247" s="194">
        <v>16700</v>
      </c>
      <c r="C247" s="202">
        <v>0.89900000000000002</v>
      </c>
      <c r="D247" s="202">
        <v>0.89939999999999998</v>
      </c>
      <c r="E247" t="s">
        <v>1395</v>
      </c>
      <c r="F247" t="s">
        <v>1494</v>
      </c>
      <c r="H247" s="360">
        <v>0.89900000000000002</v>
      </c>
      <c r="I247" s="360">
        <v>0.89900000000000002</v>
      </c>
      <c r="J247" s="361">
        <f t="shared" si="4"/>
        <v>0</v>
      </c>
    </row>
    <row r="248" spans="1:10" ht="13.5" thickBot="1" x14ac:dyDescent="0.25">
      <c r="A248" s="192" t="s">
        <v>419</v>
      </c>
      <c r="B248" s="194">
        <v>39460</v>
      </c>
      <c r="C248" s="202">
        <v>0.84030000000000005</v>
      </c>
      <c r="D248" s="202">
        <v>0.87980000000000003</v>
      </c>
      <c r="E248" t="s">
        <v>1396</v>
      </c>
      <c r="F248" t="s">
        <v>1462</v>
      </c>
      <c r="H248" s="360">
        <v>0.84030000000000005</v>
      </c>
      <c r="I248" s="360">
        <v>0.84040000000000004</v>
      </c>
      <c r="J248" s="361">
        <f t="shared" si="4"/>
        <v>-9.9999999999988987E-5</v>
      </c>
    </row>
    <row r="249" spans="1:10" ht="13.5" thickBot="1" x14ac:dyDescent="0.25">
      <c r="A249" s="192" t="s">
        <v>420</v>
      </c>
      <c r="B249" s="194">
        <v>16820</v>
      </c>
      <c r="C249" s="202">
        <v>0.92500000000000004</v>
      </c>
      <c r="D249" s="202">
        <v>0.97989999999999999</v>
      </c>
      <c r="E249" t="s">
        <v>1400</v>
      </c>
      <c r="F249" t="s">
        <v>1500</v>
      </c>
      <c r="H249" s="360">
        <v>0.92500000000000004</v>
      </c>
      <c r="I249" s="360">
        <v>0.92510000000000003</v>
      </c>
      <c r="J249" s="361">
        <f t="shared" si="4"/>
        <v>-9.9999999999988987E-5</v>
      </c>
    </row>
    <row r="250" spans="1:10" ht="13.5" thickBot="1" x14ac:dyDescent="0.25">
      <c r="A250" s="192" t="s">
        <v>421</v>
      </c>
      <c r="B250" s="194">
        <v>42340</v>
      </c>
      <c r="C250" s="202">
        <v>0.79549999999999998</v>
      </c>
      <c r="D250" s="202">
        <v>0.79959999999999998</v>
      </c>
      <c r="E250" t="s">
        <v>1416</v>
      </c>
      <c r="F250" t="s">
        <v>1463</v>
      </c>
      <c r="H250" s="360">
        <v>0.79549999999999998</v>
      </c>
      <c r="I250" s="360">
        <v>0.79549999999999998</v>
      </c>
      <c r="J250" s="361">
        <f t="shared" si="4"/>
        <v>0</v>
      </c>
    </row>
    <row r="251" spans="1:10" ht="13.5" thickBot="1" x14ac:dyDescent="0.25">
      <c r="A251" s="192" t="s">
        <v>422</v>
      </c>
      <c r="B251" s="194">
        <v>20500</v>
      </c>
      <c r="C251" s="202">
        <v>0.9869</v>
      </c>
      <c r="D251" s="202">
        <v>0.97970000000000002</v>
      </c>
      <c r="E251" t="s">
        <v>1397</v>
      </c>
      <c r="F251" t="s">
        <v>1486</v>
      </c>
      <c r="H251" s="360">
        <v>0.9869</v>
      </c>
      <c r="I251" s="360">
        <v>0.9870000000000001</v>
      </c>
      <c r="J251" s="361">
        <f t="shared" si="4"/>
        <v>-1.0000000000010001E-4</v>
      </c>
    </row>
    <row r="252" spans="1:10" ht="13.5" thickBot="1" x14ac:dyDescent="0.25">
      <c r="A252" s="192" t="s">
        <v>423</v>
      </c>
      <c r="B252" s="194">
        <v>17980</v>
      </c>
      <c r="C252" s="202">
        <v>0.78960000000000008</v>
      </c>
      <c r="D252" s="202">
        <v>0.80720000000000003</v>
      </c>
      <c r="E252" t="s">
        <v>1416</v>
      </c>
      <c r="F252" t="s">
        <v>1463</v>
      </c>
      <c r="H252" s="360">
        <v>0.78960000000000008</v>
      </c>
      <c r="I252" s="360">
        <v>0.78960000000000008</v>
      </c>
      <c r="J252" s="361">
        <f t="shared" si="4"/>
        <v>0</v>
      </c>
    </row>
    <row r="253" spans="1:10" ht="13.5" thickBot="1" x14ac:dyDescent="0.25">
      <c r="A253" s="192" t="s">
        <v>424</v>
      </c>
      <c r="B253" s="194">
        <v>34980</v>
      </c>
      <c r="C253" s="202">
        <v>0.88919999999999999</v>
      </c>
      <c r="D253" s="202">
        <v>0.89600000000000002</v>
      </c>
      <c r="E253" t="s">
        <v>1407</v>
      </c>
      <c r="F253" t="s">
        <v>1496</v>
      </c>
      <c r="H253" s="360">
        <v>0.88919999999999999</v>
      </c>
      <c r="I253" s="360">
        <v>0.88919999999999999</v>
      </c>
      <c r="J253" s="361">
        <f t="shared" si="4"/>
        <v>0</v>
      </c>
    </row>
    <row r="254" spans="1:10" ht="13.5" thickBot="1" x14ac:dyDescent="0.25">
      <c r="A254" s="192" t="s">
        <v>151</v>
      </c>
      <c r="B254" s="194">
        <v>48300</v>
      </c>
      <c r="C254" s="202">
        <v>0.96350000000000002</v>
      </c>
      <c r="D254" s="202">
        <v>1.0076000000000001</v>
      </c>
      <c r="E254" t="s">
        <v>1413</v>
      </c>
      <c r="F254" t="s">
        <v>1501</v>
      </c>
      <c r="H254" s="360">
        <v>0.96350000000000002</v>
      </c>
      <c r="I254" s="360">
        <v>0.96350000000000002</v>
      </c>
      <c r="J254" s="361">
        <f t="shared" si="4"/>
        <v>0</v>
      </c>
    </row>
    <row r="255" spans="1:10" ht="13.5" thickBot="1" x14ac:dyDescent="0.25">
      <c r="A255" s="192" t="s">
        <v>425</v>
      </c>
      <c r="B255" s="194">
        <v>21300</v>
      </c>
      <c r="C255" s="202">
        <v>0.86520000000000008</v>
      </c>
      <c r="D255" s="202">
        <v>0.85019999999999996</v>
      </c>
      <c r="E255" t="s">
        <v>1399</v>
      </c>
      <c r="F255" t="s">
        <v>1485</v>
      </c>
      <c r="H255" s="360">
        <v>0.86520000000000008</v>
      </c>
      <c r="I255" s="360">
        <v>0.86520000000000008</v>
      </c>
      <c r="J255" s="361">
        <f t="shared" si="4"/>
        <v>0</v>
      </c>
    </row>
    <row r="256" spans="1:10" ht="13.5" thickBot="1" x14ac:dyDescent="0.25">
      <c r="A256" s="192" t="s">
        <v>426</v>
      </c>
      <c r="B256" s="194">
        <v>12060</v>
      </c>
      <c r="C256" s="202">
        <v>0.94900000000000007</v>
      </c>
      <c r="D256" s="202">
        <v>0.93669999999999998</v>
      </c>
      <c r="E256" t="s">
        <v>1416</v>
      </c>
      <c r="F256" t="s">
        <v>1463</v>
      </c>
      <c r="H256" s="360">
        <v>0.94900000000000007</v>
      </c>
      <c r="I256" s="360">
        <v>0.94900000000000007</v>
      </c>
      <c r="J256" s="361">
        <f t="shared" si="4"/>
        <v>0</v>
      </c>
    </row>
    <row r="257" spans="1:10" ht="13.5" thickBot="1" x14ac:dyDescent="0.25">
      <c r="A257" s="192" t="s">
        <v>427</v>
      </c>
      <c r="B257" s="194">
        <v>47260</v>
      </c>
      <c r="C257" s="202">
        <v>0.8901</v>
      </c>
      <c r="D257" s="202">
        <v>0.90090000000000003</v>
      </c>
      <c r="E257" t="s">
        <v>1400</v>
      </c>
      <c r="F257" t="s">
        <v>1500</v>
      </c>
      <c r="H257" s="360">
        <v>0.8901</v>
      </c>
      <c r="I257" s="360">
        <v>0.8901</v>
      </c>
      <c r="J257" s="361">
        <f t="shared" si="4"/>
        <v>0</v>
      </c>
    </row>
    <row r="258" spans="1:10" ht="13.5" thickBot="1" x14ac:dyDescent="0.25">
      <c r="A258" s="192" t="s">
        <v>428</v>
      </c>
      <c r="B258" s="194">
        <v>33874</v>
      </c>
      <c r="C258" s="202">
        <v>1.0102</v>
      </c>
      <c r="D258" s="202">
        <v>1.0089999999999999</v>
      </c>
      <c r="E258" t="s">
        <v>1393</v>
      </c>
      <c r="F258" t="s">
        <v>1491</v>
      </c>
      <c r="H258" s="360">
        <v>1.0102</v>
      </c>
      <c r="I258" s="360">
        <v>1.0103</v>
      </c>
      <c r="J258" s="361">
        <f t="shared" si="4"/>
        <v>-9.9999999999988987E-5</v>
      </c>
    </row>
    <row r="259" spans="1:10" ht="13.5" thickBot="1" x14ac:dyDescent="0.25">
      <c r="A259" s="192" t="s">
        <v>429</v>
      </c>
      <c r="B259" s="194">
        <v>16740</v>
      </c>
      <c r="C259" s="202">
        <v>0.93970000000000009</v>
      </c>
      <c r="D259" s="202">
        <v>0.92749999999999999</v>
      </c>
      <c r="E259" t="s">
        <v>1395</v>
      </c>
      <c r="F259" t="s">
        <v>1494</v>
      </c>
      <c r="H259" s="360">
        <v>0.93970000000000009</v>
      </c>
      <c r="I259" s="360">
        <v>0.93970000000000009</v>
      </c>
      <c r="J259" s="361">
        <f t="shared" si="4"/>
        <v>0</v>
      </c>
    </row>
    <row r="260" spans="1:10" ht="13.5" thickBot="1" x14ac:dyDescent="0.25">
      <c r="A260" s="192" t="s">
        <v>430</v>
      </c>
      <c r="B260" s="194">
        <v>27180</v>
      </c>
      <c r="C260" s="202">
        <v>0.76780000000000004</v>
      </c>
      <c r="D260" s="202">
        <v>0.76470000000000005</v>
      </c>
      <c r="E260" t="s">
        <v>1407</v>
      </c>
      <c r="F260" t="s">
        <v>1496</v>
      </c>
      <c r="H260" s="360">
        <v>0.76780000000000004</v>
      </c>
      <c r="I260" s="360">
        <v>0.76780000000000004</v>
      </c>
      <c r="J260" s="361">
        <f t="shared" si="4"/>
        <v>0</v>
      </c>
    </row>
    <row r="261" spans="1:10" ht="13.5" thickBot="1" x14ac:dyDescent="0.25">
      <c r="A261" s="192" t="s">
        <v>431</v>
      </c>
      <c r="B261" s="194">
        <v>40060</v>
      </c>
      <c r="C261" s="202">
        <v>0.92810000000000004</v>
      </c>
      <c r="D261" s="202">
        <v>0.92949999999999999</v>
      </c>
      <c r="E261" t="s">
        <v>1400</v>
      </c>
      <c r="F261" t="s">
        <v>1500</v>
      </c>
      <c r="H261" s="360">
        <v>0.92810000000000004</v>
      </c>
      <c r="I261" s="360">
        <v>0.92810000000000004</v>
      </c>
      <c r="J261" s="361">
        <f t="shared" si="4"/>
        <v>0</v>
      </c>
    </row>
    <row r="262" spans="1:10" ht="13.5" thickBot="1" x14ac:dyDescent="0.25">
      <c r="A262" s="192" t="s">
        <v>432</v>
      </c>
      <c r="B262" s="194">
        <v>13820</v>
      </c>
      <c r="C262" s="202">
        <v>0.81410000000000005</v>
      </c>
      <c r="D262" s="202">
        <v>0.81679999999999997</v>
      </c>
      <c r="E262" t="s">
        <v>1415</v>
      </c>
      <c r="F262" t="s">
        <v>1453</v>
      </c>
      <c r="H262" s="360">
        <v>0.81410000000000005</v>
      </c>
      <c r="I262" s="360">
        <v>0.81420000000000003</v>
      </c>
      <c r="J262" s="361">
        <f t="shared" si="4"/>
        <v>-9.9999999999988987E-5</v>
      </c>
    </row>
    <row r="263" spans="1:10" ht="13.5" thickBot="1" x14ac:dyDescent="0.25">
      <c r="A263" s="192" t="s">
        <v>184</v>
      </c>
      <c r="B263" s="194">
        <v>20740</v>
      </c>
      <c r="C263" s="202">
        <v>0.98920000000000008</v>
      </c>
      <c r="D263" s="202">
        <v>0.99709999999999999</v>
      </c>
      <c r="E263" t="s">
        <v>1411</v>
      </c>
      <c r="F263" t="s">
        <v>1503</v>
      </c>
      <c r="H263" s="360">
        <v>0.98920000000000008</v>
      </c>
      <c r="I263" s="360">
        <v>0.98920000000000008</v>
      </c>
      <c r="J263" s="361">
        <f t="shared" si="4"/>
        <v>0</v>
      </c>
    </row>
    <row r="264" spans="1:10" ht="13.5" thickBot="1" x14ac:dyDescent="0.25">
      <c r="A264" s="192" t="s">
        <v>433</v>
      </c>
      <c r="B264" s="194">
        <v>33460</v>
      </c>
      <c r="C264" s="202">
        <v>1.1206</v>
      </c>
      <c r="D264" s="202">
        <v>1.1294999999999999</v>
      </c>
      <c r="E264" t="s">
        <v>1421</v>
      </c>
      <c r="F264" t="s">
        <v>1476</v>
      </c>
      <c r="H264" s="360">
        <v>1.1206</v>
      </c>
      <c r="I264" s="360">
        <v>1.1206</v>
      </c>
      <c r="J264" s="361">
        <f t="shared" si="4"/>
        <v>0</v>
      </c>
    </row>
    <row r="265" spans="1:10" ht="13.5" thickBot="1" x14ac:dyDescent="0.25">
      <c r="A265" s="192" t="s">
        <v>434</v>
      </c>
      <c r="B265" s="194">
        <v>15540</v>
      </c>
      <c r="C265" s="202">
        <v>1.0018</v>
      </c>
      <c r="D265" s="202">
        <v>1.0043</v>
      </c>
      <c r="E265" t="s">
        <v>1430</v>
      </c>
      <c r="F265" t="s">
        <v>1499</v>
      </c>
      <c r="H265" s="360">
        <v>1.0018</v>
      </c>
      <c r="I265" s="360">
        <v>1.0018</v>
      </c>
      <c r="J265" s="361">
        <f t="shared" si="4"/>
        <v>0</v>
      </c>
    </row>
    <row r="266" spans="1:10" ht="13.5" thickBot="1" x14ac:dyDescent="0.25">
      <c r="A266" s="192" t="s">
        <v>435</v>
      </c>
      <c r="B266" s="194">
        <v>17300</v>
      </c>
      <c r="C266" s="202">
        <v>0.72560000000000002</v>
      </c>
      <c r="D266" s="202">
        <v>0.76749999999999996</v>
      </c>
      <c r="E266" t="s">
        <v>1404</v>
      </c>
      <c r="F266" t="s">
        <v>1470</v>
      </c>
      <c r="H266" s="360">
        <v>0.72560000000000002</v>
      </c>
      <c r="I266" s="360">
        <v>0.72560000000000002</v>
      </c>
      <c r="J266" s="361">
        <f t="shared" si="4"/>
        <v>0</v>
      </c>
    </row>
    <row r="267" spans="1:10" ht="13.5" thickBot="1" x14ac:dyDescent="0.25">
      <c r="A267" s="192" t="s">
        <v>436</v>
      </c>
      <c r="B267" s="194">
        <v>44180</v>
      </c>
      <c r="C267" s="202">
        <v>0.78950000000000009</v>
      </c>
      <c r="D267" s="202">
        <v>0.84089999999999998</v>
      </c>
      <c r="E267" t="s">
        <v>1419</v>
      </c>
      <c r="F267" t="s">
        <v>1478</v>
      </c>
      <c r="H267" s="360">
        <v>0.78950000000000009</v>
      </c>
      <c r="I267" s="360">
        <v>0.78950000000000009</v>
      </c>
      <c r="J267" s="361">
        <f t="shared" si="4"/>
        <v>0</v>
      </c>
    </row>
    <row r="268" spans="1:10" ht="13.5" thickBot="1" x14ac:dyDescent="0.25">
      <c r="A268" s="192" t="s">
        <v>437</v>
      </c>
      <c r="B268" s="194">
        <v>41980</v>
      </c>
      <c r="C268" s="202">
        <v>0.4168</v>
      </c>
      <c r="D268" s="202">
        <v>0.42670000000000002</v>
      </c>
      <c r="E268" t="s">
        <v>1394</v>
      </c>
      <c r="F268" t="s">
        <v>1492</v>
      </c>
      <c r="H268" s="360">
        <v>0.4168</v>
      </c>
      <c r="I268" s="360">
        <v>0.4168</v>
      </c>
      <c r="J268" s="361">
        <f t="shared" si="4"/>
        <v>0</v>
      </c>
    </row>
    <row r="269" spans="1:10" ht="13.5" thickBot="1" x14ac:dyDescent="0.25">
      <c r="A269" s="192" t="s">
        <v>438</v>
      </c>
      <c r="B269" s="194">
        <v>41980</v>
      </c>
      <c r="C269" s="202">
        <v>0.4168</v>
      </c>
      <c r="D269" s="202">
        <v>0.42670000000000002</v>
      </c>
      <c r="E269" t="s">
        <v>1394</v>
      </c>
      <c r="F269" t="s">
        <v>1492</v>
      </c>
      <c r="H269" s="360">
        <v>0.4168</v>
      </c>
      <c r="I269" s="360">
        <v>0.4168</v>
      </c>
      <c r="J269" s="361">
        <f t="shared" si="4"/>
        <v>0</v>
      </c>
    </row>
    <row r="270" spans="1:10" ht="13.5" thickBot="1" x14ac:dyDescent="0.25">
      <c r="A270" s="192" t="s">
        <v>439</v>
      </c>
      <c r="B270" s="194">
        <v>26140</v>
      </c>
      <c r="C270" s="202">
        <v>0.79800000000000004</v>
      </c>
      <c r="D270" s="202">
        <v>0.74129999999999996</v>
      </c>
      <c r="E270" t="s">
        <v>1396</v>
      </c>
      <c r="F270" t="s">
        <v>1462</v>
      </c>
      <c r="H270" s="360">
        <v>0.79800000000000004</v>
      </c>
      <c r="I270" s="360">
        <v>0.79800000000000004</v>
      </c>
      <c r="J270" s="361">
        <f t="shared" si="4"/>
        <v>0</v>
      </c>
    </row>
    <row r="271" spans="1:10" ht="13.5" thickBot="1" x14ac:dyDescent="0.25">
      <c r="A271" s="192" t="s">
        <v>440</v>
      </c>
      <c r="B271" s="194">
        <v>38900</v>
      </c>
      <c r="C271" s="202">
        <v>1.2139</v>
      </c>
      <c r="D271" s="202">
        <v>1.2064999999999999</v>
      </c>
      <c r="E271" t="s">
        <v>1423</v>
      </c>
      <c r="F271" t="s">
        <v>1490</v>
      </c>
      <c r="H271" s="360">
        <v>1.2139</v>
      </c>
      <c r="I271" s="360">
        <v>1.214</v>
      </c>
      <c r="J271" s="361">
        <f t="shared" si="4"/>
        <v>-9.9999999999988987E-5</v>
      </c>
    </row>
    <row r="272" spans="1:10" ht="13.5" thickBot="1" x14ac:dyDescent="0.25">
      <c r="A272" s="192" t="s">
        <v>441</v>
      </c>
      <c r="B272" s="194">
        <v>31140</v>
      </c>
      <c r="C272" s="202">
        <v>0.87530000000000008</v>
      </c>
      <c r="D272" s="202">
        <v>0.86890000000000001</v>
      </c>
      <c r="E272" t="s">
        <v>1403</v>
      </c>
      <c r="F272" t="s">
        <v>1467</v>
      </c>
      <c r="H272" s="360">
        <v>0.87530000000000008</v>
      </c>
      <c r="I272" s="360">
        <v>0.87530000000000008</v>
      </c>
      <c r="J272" s="361">
        <f t="shared" si="4"/>
        <v>0</v>
      </c>
    </row>
    <row r="273" spans="1:10" ht="13.5" thickBot="1" x14ac:dyDescent="0.25">
      <c r="A273" s="192" t="s">
        <v>442</v>
      </c>
      <c r="B273" s="194">
        <v>30460</v>
      </c>
      <c r="C273" s="202">
        <v>0.90300000000000002</v>
      </c>
      <c r="D273" s="202">
        <v>0.89029999999999998</v>
      </c>
      <c r="E273" t="s">
        <v>1404</v>
      </c>
      <c r="F273" t="s">
        <v>1470</v>
      </c>
      <c r="H273" s="360">
        <v>0.90300000000000002</v>
      </c>
      <c r="I273" s="360">
        <v>0.90310000000000001</v>
      </c>
      <c r="J273" s="361">
        <f t="shared" si="4"/>
        <v>-9.9999999999988987E-5</v>
      </c>
    </row>
    <row r="274" spans="1:10" ht="13.5" thickBot="1" x14ac:dyDescent="0.25">
      <c r="A274" s="192" t="s">
        <v>443</v>
      </c>
      <c r="B274" s="194">
        <v>29820</v>
      </c>
      <c r="C274" s="202">
        <v>1.2085000000000001</v>
      </c>
      <c r="D274" s="202">
        <v>1.2269000000000001</v>
      </c>
      <c r="E274" t="s">
        <v>1429</v>
      </c>
      <c r="F274" t="s">
        <v>1481</v>
      </c>
      <c r="H274" s="360">
        <v>1.2085000000000001</v>
      </c>
      <c r="I274" s="360">
        <v>1.2085000000000001</v>
      </c>
      <c r="J274" s="361">
        <f t="shared" si="4"/>
        <v>0</v>
      </c>
    </row>
    <row r="275" spans="1:10" ht="13.5" thickBot="1" x14ac:dyDescent="0.25">
      <c r="A275" s="192" t="s">
        <v>444</v>
      </c>
      <c r="B275" s="194">
        <v>44220</v>
      </c>
      <c r="C275" s="202">
        <v>0.86760000000000004</v>
      </c>
      <c r="D275" s="202">
        <v>0.91269999999999996</v>
      </c>
      <c r="E275" t="s">
        <v>1405</v>
      </c>
      <c r="F275" t="s">
        <v>1488</v>
      </c>
      <c r="H275" s="360">
        <v>0.86760000000000004</v>
      </c>
      <c r="I275" s="360">
        <v>0.86770000000000003</v>
      </c>
      <c r="J275" s="361">
        <f t="shared" si="4"/>
        <v>-9.9999999999988987E-5</v>
      </c>
    </row>
    <row r="276" spans="1:10" ht="13.5" thickBot="1" x14ac:dyDescent="0.25">
      <c r="A276" s="192" t="s">
        <v>445</v>
      </c>
      <c r="B276" s="194">
        <v>38900</v>
      </c>
      <c r="C276" s="202">
        <v>1.2139</v>
      </c>
      <c r="D276" s="202">
        <v>1.2064999999999999</v>
      </c>
      <c r="E276" t="s">
        <v>1413</v>
      </c>
      <c r="F276" t="s">
        <v>1501</v>
      </c>
      <c r="H276" s="360">
        <v>1.2139</v>
      </c>
      <c r="I276" s="360">
        <v>1.214</v>
      </c>
      <c r="J276" s="361">
        <f t="shared" si="4"/>
        <v>-9.9999999999988987E-5</v>
      </c>
    </row>
    <row r="277" spans="1:10" ht="13.5" thickBot="1" x14ac:dyDescent="0.25">
      <c r="A277" s="192" t="s">
        <v>446</v>
      </c>
      <c r="B277" s="194">
        <v>12020</v>
      </c>
      <c r="C277" s="202">
        <v>0.86890000000000001</v>
      </c>
      <c r="D277" s="202">
        <v>0.85870000000000002</v>
      </c>
      <c r="E277" t="s">
        <v>1416</v>
      </c>
      <c r="F277" t="s">
        <v>1463</v>
      </c>
      <c r="H277" s="360">
        <v>0.86890000000000001</v>
      </c>
      <c r="I277" s="360">
        <v>0.86890000000000001</v>
      </c>
      <c r="J277" s="361">
        <f t="shared" si="4"/>
        <v>0</v>
      </c>
    </row>
    <row r="278" spans="1:10" ht="13.5" thickBot="1" x14ac:dyDescent="0.25">
      <c r="A278" s="192" t="s">
        <v>447</v>
      </c>
      <c r="B278" s="194">
        <v>47894</v>
      </c>
      <c r="C278" s="202">
        <v>1.0137</v>
      </c>
      <c r="D278" s="202">
        <v>1.0347</v>
      </c>
      <c r="E278" t="s">
        <v>1400</v>
      </c>
      <c r="F278" t="s">
        <v>1500</v>
      </c>
      <c r="H278" s="360">
        <v>1.0137</v>
      </c>
      <c r="I278" s="360">
        <v>1.0137</v>
      </c>
      <c r="J278" s="361">
        <f t="shared" si="4"/>
        <v>0</v>
      </c>
    </row>
    <row r="279" spans="1:10" ht="13.5" thickBot="1" x14ac:dyDescent="0.25">
      <c r="A279" s="192" t="s">
        <v>448</v>
      </c>
      <c r="B279" s="194">
        <v>27260</v>
      </c>
      <c r="C279" s="202">
        <v>0.90340000000000009</v>
      </c>
      <c r="D279" s="202">
        <v>0.89570000000000005</v>
      </c>
      <c r="E279" t="s">
        <v>1396</v>
      </c>
      <c r="F279" t="s">
        <v>1462</v>
      </c>
      <c r="H279" s="360">
        <v>0.90340000000000009</v>
      </c>
      <c r="I279" s="360">
        <v>0.90340000000000009</v>
      </c>
      <c r="J279" s="361">
        <f t="shared" si="4"/>
        <v>0</v>
      </c>
    </row>
    <row r="280" spans="1:10" ht="13.5" thickBot="1" x14ac:dyDescent="0.25">
      <c r="A280" s="192" t="s">
        <v>449</v>
      </c>
      <c r="B280" s="194">
        <v>45460</v>
      </c>
      <c r="C280" s="202">
        <v>0.91570000000000007</v>
      </c>
      <c r="D280" s="202">
        <v>0.95579999999999998</v>
      </c>
      <c r="E280" t="s">
        <v>1403</v>
      </c>
      <c r="F280" t="s">
        <v>1467</v>
      </c>
      <c r="H280" s="360">
        <v>0.91570000000000007</v>
      </c>
      <c r="I280" s="360">
        <v>0.91570000000000007</v>
      </c>
      <c r="J280" s="361">
        <f t="shared" si="4"/>
        <v>0</v>
      </c>
    </row>
    <row r="281" spans="1:10" ht="13.5" thickBot="1" x14ac:dyDescent="0.25">
      <c r="A281" s="192" t="s">
        <v>450</v>
      </c>
      <c r="B281" s="194">
        <v>22020</v>
      </c>
      <c r="C281" s="202">
        <v>0.79010000000000002</v>
      </c>
      <c r="D281" s="202">
        <v>0.79110000000000003</v>
      </c>
      <c r="E281" t="s">
        <v>1421</v>
      </c>
      <c r="F281" t="s">
        <v>1476</v>
      </c>
      <c r="H281" s="360">
        <v>0.79010000000000002</v>
      </c>
      <c r="I281" s="360">
        <v>0.79010000000000002</v>
      </c>
      <c r="J281" s="361">
        <f t="shared" si="4"/>
        <v>0</v>
      </c>
    </row>
    <row r="282" spans="1:10" ht="13.5" thickBot="1" x14ac:dyDescent="0.25">
      <c r="A282" s="192" t="s">
        <v>451</v>
      </c>
      <c r="B282" s="194">
        <v>28140</v>
      </c>
      <c r="C282" s="202">
        <v>0.92800000000000005</v>
      </c>
      <c r="D282" s="202">
        <v>0.92589999999999995</v>
      </c>
      <c r="E282" t="s">
        <v>1419</v>
      </c>
      <c r="F282" t="s">
        <v>1478</v>
      </c>
      <c r="H282" s="360">
        <v>0.92800000000000005</v>
      </c>
      <c r="I282" s="360">
        <v>0.92800000000000005</v>
      </c>
      <c r="J282" s="361">
        <f t="shared" si="4"/>
        <v>0</v>
      </c>
    </row>
    <row r="283" spans="1:10" ht="13.5" thickBot="1" x14ac:dyDescent="0.25">
      <c r="A283" s="192" t="s">
        <v>452</v>
      </c>
      <c r="B283" s="194">
        <v>48660</v>
      </c>
      <c r="C283" s="202">
        <v>0.86740000000000006</v>
      </c>
      <c r="D283" s="202">
        <v>0.90159999999999996</v>
      </c>
      <c r="E283" t="s">
        <v>1412</v>
      </c>
      <c r="F283" t="s">
        <v>1497</v>
      </c>
      <c r="H283" s="360">
        <v>0.86740000000000006</v>
      </c>
      <c r="I283" s="360">
        <v>0.86750000000000005</v>
      </c>
      <c r="J283" s="361">
        <f t="shared" si="4"/>
        <v>-9.9999999999988987E-5</v>
      </c>
    </row>
    <row r="284" spans="1:10" ht="13.5" thickBot="1" x14ac:dyDescent="0.25">
      <c r="A284" s="192" t="s">
        <v>453</v>
      </c>
      <c r="B284" s="194">
        <v>16620</v>
      </c>
      <c r="C284" s="202">
        <v>0.83000000000000007</v>
      </c>
      <c r="D284" s="202">
        <v>0.82650000000000001</v>
      </c>
      <c r="E284" t="s">
        <v>1402</v>
      </c>
      <c r="F284" t="s">
        <v>1502</v>
      </c>
      <c r="H284" s="360">
        <v>0.83000000000000007</v>
      </c>
      <c r="I284" s="360">
        <v>0.83000000000000007</v>
      </c>
      <c r="J284" s="361">
        <f t="shared" si="4"/>
        <v>0</v>
      </c>
    </row>
    <row r="285" spans="1:10" ht="13.5" thickBot="1" x14ac:dyDescent="0.25">
      <c r="A285" s="192" t="s">
        <v>454</v>
      </c>
      <c r="B285" s="194">
        <v>12060</v>
      </c>
      <c r="C285" s="202">
        <v>0.94900000000000007</v>
      </c>
      <c r="D285" s="202">
        <v>0.93669999999999998</v>
      </c>
      <c r="E285" t="s">
        <v>1416</v>
      </c>
      <c r="F285" t="s">
        <v>1463</v>
      </c>
      <c r="H285" s="360">
        <v>0.94900000000000007</v>
      </c>
      <c r="I285" s="360">
        <v>0.94900000000000007</v>
      </c>
      <c r="J285" s="361">
        <f t="shared" si="4"/>
        <v>0</v>
      </c>
    </row>
    <row r="286" spans="1:10" ht="13.5" thickBot="1" x14ac:dyDescent="0.25">
      <c r="A286" s="192" t="s">
        <v>164</v>
      </c>
      <c r="B286" s="194">
        <v>19740</v>
      </c>
      <c r="C286" s="202">
        <v>1.0245</v>
      </c>
      <c r="D286" s="202">
        <v>1.0355000000000001</v>
      </c>
      <c r="E286" t="s">
        <v>1392</v>
      </c>
      <c r="F286" t="s">
        <v>1458</v>
      </c>
      <c r="H286" s="360">
        <v>1.0245</v>
      </c>
      <c r="I286" s="360">
        <v>1.0245</v>
      </c>
      <c r="J286" s="361">
        <f t="shared" si="4"/>
        <v>0</v>
      </c>
    </row>
    <row r="287" spans="1:10" ht="13.5" thickBot="1" x14ac:dyDescent="0.25">
      <c r="A287" s="192" t="s">
        <v>455</v>
      </c>
      <c r="B287" s="194">
        <v>17140</v>
      </c>
      <c r="C287" s="202">
        <v>0.93959999999999999</v>
      </c>
      <c r="D287" s="202">
        <v>0.95279999999999998</v>
      </c>
      <c r="E287" t="s">
        <v>1405</v>
      </c>
      <c r="F287" t="s">
        <v>1488</v>
      </c>
      <c r="H287" s="360">
        <v>0.93959999999999999</v>
      </c>
      <c r="I287" s="360">
        <v>0.93959999999999999</v>
      </c>
      <c r="J287" s="361">
        <f t="shared" si="4"/>
        <v>0</v>
      </c>
    </row>
    <row r="288" spans="1:10" ht="13.5" thickBot="1" x14ac:dyDescent="0.25">
      <c r="A288" s="192" t="s">
        <v>456</v>
      </c>
      <c r="B288" s="194">
        <v>38220</v>
      </c>
      <c r="C288" s="202">
        <v>0.83120000000000005</v>
      </c>
      <c r="D288" s="202">
        <v>0.77790000000000004</v>
      </c>
      <c r="E288" t="s">
        <v>1422</v>
      </c>
      <c r="F288" t="s">
        <v>1456</v>
      </c>
      <c r="H288" s="360">
        <v>0.83120000000000005</v>
      </c>
      <c r="I288" s="360">
        <v>0.83130000000000004</v>
      </c>
      <c r="J288" s="361">
        <f t="shared" si="4"/>
        <v>-9.9999999999988987E-5</v>
      </c>
    </row>
    <row r="289" spans="1:10" ht="13.5" thickBot="1" x14ac:dyDescent="0.25">
      <c r="A289" s="192" t="s">
        <v>457</v>
      </c>
      <c r="B289" s="194">
        <v>36420</v>
      </c>
      <c r="C289" s="202">
        <v>0.90200000000000002</v>
      </c>
      <c r="D289" s="202">
        <v>0.90980000000000005</v>
      </c>
      <c r="E289" t="s">
        <v>1427</v>
      </c>
      <c r="F289" t="s">
        <v>1489</v>
      </c>
      <c r="H289" s="360">
        <v>0.90200000000000002</v>
      </c>
      <c r="I289" s="360">
        <v>0.90200000000000002</v>
      </c>
      <c r="J289" s="361">
        <f t="shared" si="4"/>
        <v>0</v>
      </c>
    </row>
    <row r="290" spans="1:10" ht="13.5" thickBot="1" x14ac:dyDescent="0.25">
      <c r="A290" s="192" t="s">
        <v>458</v>
      </c>
      <c r="B290" s="194">
        <v>41180</v>
      </c>
      <c r="C290" s="202">
        <v>0.92720000000000002</v>
      </c>
      <c r="D290" s="202">
        <v>0.92269999999999996</v>
      </c>
      <c r="E290" t="s">
        <v>1401</v>
      </c>
      <c r="F290" t="s">
        <v>1466</v>
      </c>
      <c r="H290" s="360">
        <v>0.92720000000000002</v>
      </c>
      <c r="I290" s="360">
        <v>0.92720000000000002</v>
      </c>
      <c r="J290" s="361">
        <f t="shared" si="4"/>
        <v>0</v>
      </c>
    </row>
    <row r="291" spans="1:10" ht="13.5" thickBot="1" x14ac:dyDescent="0.25">
      <c r="A291" s="192" t="s">
        <v>459</v>
      </c>
      <c r="B291" s="194">
        <v>29620</v>
      </c>
      <c r="C291" s="202">
        <v>0.99880000000000002</v>
      </c>
      <c r="D291" s="202">
        <v>1.0351999999999999</v>
      </c>
      <c r="E291" t="s">
        <v>1418</v>
      </c>
      <c r="F291" t="s">
        <v>1475</v>
      </c>
      <c r="H291" s="360">
        <v>0.99880000000000002</v>
      </c>
      <c r="I291" s="360">
        <v>0.99880000000000002</v>
      </c>
      <c r="J291" s="361">
        <f t="shared" si="4"/>
        <v>0</v>
      </c>
    </row>
    <row r="292" spans="1:10" ht="13.5" thickBot="1" x14ac:dyDescent="0.25">
      <c r="A292" s="192" t="s">
        <v>460</v>
      </c>
      <c r="B292" s="194">
        <v>28140</v>
      </c>
      <c r="C292" s="202">
        <v>0.92800000000000005</v>
      </c>
      <c r="D292" s="202">
        <v>0.92589999999999995</v>
      </c>
      <c r="E292" t="s">
        <v>1419</v>
      </c>
      <c r="F292" t="s">
        <v>1478</v>
      </c>
      <c r="H292" s="360">
        <v>0.92800000000000005</v>
      </c>
      <c r="I292" s="360">
        <v>0.92800000000000005</v>
      </c>
      <c r="J292" s="361">
        <f t="shared" si="4"/>
        <v>0</v>
      </c>
    </row>
    <row r="293" spans="1:10" ht="13.5" thickBot="1" x14ac:dyDescent="0.25">
      <c r="A293" s="192" t="s">
        <v>461</v>
      </c>
      <c r="B293" s="194">
        <v>12060</v>
      </c>
      <c r="C293" s="202">
        <v>0.94900000000000007</v>
      </c>
      <c r="D293" s="202">
        <v>0.93669999999999998</v>
      </c>
      <c r="E293" t="s">
        <v>1416</v>
      </c>
      <c r="F293" t="s">
        <v>1463</v>
      </c>
      <c r="H293" s="360">
        <v>0.94900000000000007</v>
      </c>
      <c r="I293" s="360">
        <v>0.94900000000000007</v>
      </c>
      <c r="J293" s="361">
        <f t="shared" si="4"/>
        <v>0</v>
      </c>
    </row>
    <row r="294" spans="1:10" ht="13.5" thickBot="1" x14ac:dyDescent="0.25">
      <c r="A294" s="192" t="s">
        <v>462</v>
      </c>
      <c r="B294" s="194">
        <v>43420</v>
      </c>
      <c r="C294" s="202">
        <v>0.86950000000000005</v>
      </c>
      <c r="D294" s="202">
        <v>0.90639999999999998</v>
      </c>
      <c r="E294" t="s">
        <v>1431</v>
      </c>
      <c r="F294" t="s">
        <v>1455</v>
      </c>
      <c r="H294" s="360">
        <v>0.86950000000000005</v>
      </c>
      <c r="I294" s="360">
        <v>0.86960000000000004</v>
      </c>
      <c r="J294" s="361">
        <f t="shared" si="4"/>
        <v>-9.9999999999988987E-5</v>
      </c>
    </row>
    <row r="295" spans="1:10" ht="13.5" thickBot="1" x14ac:dyDescent="0.25">
      <c r="A295" s="192" t="s">
        <v>463</v>
      </c>
      <c r="B295" s="194">
        <v>22380</v>
      </c>
      <c r="C295" s="202">
        <v>1.1587000000000001</v>
      </c>
      <c r="D295" s="202">
        <v>1.1816</v>
      </c>
      <c r="E295" t="s">
        <v>1431</v>
      </c>
      <c r="F295" t="s">
        <v>1455</v>
      </c>
      <c r="H295" s="360">
        <v>1.1587000000000001</v>
      </c>
      <c r="I295" s="360">
        <v>1.1587000000000001</v>
      </c>
      <c r="J295" s="361">
        <f t="shared" si="4"/>
        <v>0</v>
      </c>
    </row>
    <row r="296" spans="1:10" ht="13.5" thickBot="1" x14ac:dyDescent="0.25">
      <c r="A296" s="192" t="s">
        <v>464</v>
      </c>
      <c r="B296" s="194">
        <v>22520</v>
      </c>
      <c r="C296" s="202">
        <v>0.67349999999999999</v>
      </c>
      <c r="D296" s="202">
        <v>0.69110000000000005</v>
      </c>
      <c r="E296" t="s">
        <v>1415</v>
      </c>
      <c r="F296" t="s">
        <v>1453</v>
      </c>
      <c r="H296" s="360">
        <v>0.67349999999999999</v>
      </c>
      <c r="I296" s="360">
        <v>0.67349999999999999</v>
      </c>
      <c r="J296" s="361">
        <f t="shared" ref="J296:J359" si="5">+H296-I296</f>
        <v>0</v>
      </c>
    </row>
    <row r="297" spans="1:10" ht="13.5" thickBot="1" x14ac:dyDescent="0.25">
      <c r="A297" s="192" t="s">
        <v>465</v>
      </c>
      <c r="B297" s="194">
        <v>27620</v>
      </c>
      <c r="C297" s="202">
        <v>0.85030000000000006</v>
      </c>
      <c r="D297" s="202">
        <v>0.84799999999999998</v>
      </c>
      <c r="E297" t="s">
        <v>1419</v>
      </c>
      <c r="F297" t="s">
        <v>1478</v>
      </c>
      <c r="H297" s="360">
        <v>0.85030000000000006</v>
      </c>
      <c r="I297" s="360">
        <v>0.85030000000000006</v>
      </c>
      <c r="J297" s="361">
        <f t="shared" si="5"/>
        <v>0</v>
      </c>
    </row>
    <row r="298" spans="1:10" ht="13.5" thickBot="1" x14ac:dyDescent="0.25">
      <c r="A298" s="192" t="s">
        <v>466</v>
      </c>
      <c r="B298" s="194">
        <v>34940</v>
      </c>
      <c r="C298" s="202">
        <v>0.84120000000000006</v>
      </c>
      <c r="D298" s="202">
        <v>0.85919999999999996</v>
      </c>
      <c r="E298" t="s">
        <v>1396</v>
      </c>
      <c r="F298" t="s">
        <v>1462</v>
      </c>
      <c r="H298" s="360">
        <v>0.84120000000000006</v>
      </c>
      <c r="I298" s="360">
        <v>0.84120000000000006</v>
      </c>
      <c r="J298" s="361">
        <f t="shared" si="5"/>
        <v>0</v>
      </c>
    </row>
    <row r="299" spans="1:10" ht="13.5" thickBot="1" x14ac:dyDescent="0.25">
      <c r="A299" s="192" t="s">
        <v>467</v>
      </c>
      <c r="B299" s="194">
        <v>19124</v>
      </c>
      <c r="C299" s="202">
        <v>0.98620000000000008</v>
      </c>
      <c r="D299" s="202">
        <v>0.98480000000000001</v>
      </c>
      <c r="E299" t="s">
        <v>1412</v>
      </c>
      <c r="F299" t="s">
        <v>1497</v>
      </c>
      <c r="H299" s="360">
        <v>0.98620000000000008</v>
      </c>
      <c r="I299" s="360">
        <v>0.98620000000000008</v>
      </c>
      <c r="J299" s="361">
        <f t="shared" si="5"/>
        <v>0</v>
      </c>
    </row>
    <row r="300" spans="1:10" ht="13.5" thickBot="1" x14ac:dyDescent="0.25">
      <c r="A300" s="192" t="s">
        <v>468</v>
      </c>
      <c r="B300" s="194">
        <v>40060</v>
      </c>
      <c r="C300" s="202">
        <v>0.92810000000000004</v>
      </c>
      <c r="D300" s="202">
        <v>0.92949999999999999</v>
      </c>
      <c r="E300" t="s">
        <v>1400</v>
      </c>
      <c r="F300" t="s">
        <v>1500</v>
      </c>
      <c r="H300" s="360">
        <v>0.92810000000000004</v>
      </c>
      <c r="I300" s="360">
        <v>0.92810000000000004</v>
      </c>
      <c r="J300" s="361">
        <f t="shared" si="5"/>
        <v>0</v>
      </c>
    </row>
    <row r="301" spans="1:10" ht="13.5" thickBot="1" x14ac:dyDescent="0.25">
      <c r="A301" s="192" t="s">
        <v>469</v>
      </c>
      <c r="B301" s="194">
        <v>12260</v>
      </c>
      <c r="C301" s="202">
        <v>0.88100000000000001</v>
      </c>
      <c r="D301" s="202">
        <v>0.90549999999999997</v>
      </c>
      <c r="E301" t="s">
        <v>1416</v>
      </c>
      <c r="F301" t="s">
        <v>1463</v>
      </c>
      <c r="H301" s="360">
        <v>0.88100000000000001</v>
      </c>
      <c r="I301" s="360">
        <v>0.88100000000000001</v>
      </c>
      <c r="J301" s="361">
        <f t="shared" si="5"/>
        <v>0</v>
      </c>
    </row>
    <row r="302" spans="1:10" ht="13.5" thickBot="1" x14ac:dyDescent="0.25">
      <c r="A302" s="192" t="s">
        <v>470</v>
      </c>
      <c r="B302" s="194">
        <v>38900</v>
      </c>
      <c r="C302" s="202">
        <v>1.2139</v>
      </c>
      <c r="D302" s="202">
        <v>1.2064999999999999</v>
      </c>
      <c r="E302" t="s">
        <v>1423</v>
      </c>
      <c r="F302" t="s">
        <v>1490</v>
      </c>
      <c r="H302" s="360">
        <v>1.2139</v>
      </c>
      <c r="I302" s="360">
        <v>1.214</v>
      </c>
      <c r="J302" s="361">
        <f t="shared" si="5"/>
        <v>-9.9999999999988987E-5</v>
      </c>
    </row>
    <row r="303" spans="1:10" ht="13.5" thickBot="1" x14ac:dyDescent="0.25">
      <c r="A303" s="192" t="s">
        <v>471</v>
      </c>
      <c r="B303" s="194">
        <v>14100</v>
      </c>
      <c r="C303" s="202">
        <v>0.90890000000000004</v>
      </c>
      <c r="D303" s="202">
        <v>0.87819999999999998</v>
      </c>
      <c r="E303" t="s">
        <v>1393</v>
      </c>
      <c r="F303" t="s">
        <v>1491</v>
      </c>
      <c r="H303" s="360">
        <v>0.90890000000000004</v>
      </c>
      <c r="I303" s="360">
        <v>0.90890000000000004</v>
      </c>
      <c r="J303" s="361">
        <f t="shared" si="5"/>
        <v>0</v>
      </c>
    </row>
    <row r="304" spans="1:10" ht="13.5" thickBot="1" x14ac:dyDescent="0.25">
      <c r="A304" s="192" t="s">
        <v>149</v>
      </c>
      <c r="B304" s="194">
        <v>47460</v>
      </c>
      <c r="C304" s="202">
        <v>1.0427</v>
      </c>
      <c r="D304" s="202">
        <v>1.0814999999999999</v>
      </c>
      <c r="E304" t="s">
        <v>1413</v>
      </c>
      <c r="F304" t="s">
        <v>1501</v>
      </c>
      <c r="H304" s="360">
        <v>1.0427</v>
      </c>
      <c r="I304" s="360">
        <v>1.0427</v>
      </c>
      <c r="J304" s="361">
        <f t="shared" si="5"/>
        <v>0</v>
      </c>
    </row>
    <row r="305" spans="1:10" ht="13.5" thickBot="1" x14ac:dyDescent="0.25">
      <c r="A305" s="192" t="s">
        <v>185</v>
      </c>
      <c r="B305" s="194">
        <v>31540</v>
      </c>
      <c r="C305" s="202">
        <v>1.0730999999999999</v>
      </c>
      <c r="D305" s="202">
        <v>1.1173999999999999</v>
      </c>
      <c r="E305" t="s">
        <v>1411</v>
      </c>
      <c r="F305" t="s">
        <v>1503</v>
      </c>
      <c r="H305" s="360">
        <v>1.0730999999999999</v>
      </c>
      <c r="I305" s="360">
        <v>1.0730999999999999</v>
      </c>
      <c r="J305" s="361">
        <f t="shared" si="5"/>
        <v>0</v>
      </c>
    </row>
    <row r="306" spans="1:10" ht="13.5" thickBot="1" x14ac:dyDescent="0.25">
      <c r="A306" s="192" t="s">
        <v>472</v>
      </c>
      <c r="B306" s="194">
        <v>41700</v>
      </c>
      <c r="C306" s="202">
        <v>0.86180000000000001</v>
      </c>
      <c r="D306" s="202">
        <v>0.85240000000000005</v>
      </c>
      <c r="E306" t="s">
        <v>1412</v>
      </c>
      <c r="F306" t="s">
        <v>1497</v>
      </c>
      <c r="H306" s="360">
        <v>0.86180000000000001</v>
      </c>
      <c r="I306" s="360">
        <v>0.86180000000000001</v>
      </c>
      <c r="J306" s="361">
        <f t="shared" si="5"/>
        <v>0</v>
      </c>
    </row>
    <row r="307" spans="1:10" ht="13.5" thickBot="1" x14ac:dyDescent="0.25">
      <c r="A307" s="192" t="s">
        <v>473</v>
      </c>
      <c r="B307" s="194">
        <v>30020</v>
      </c>
      <c r="C307" s="202">
        <v>0.75450000000000006</v>
      </c>
      <c r="D307" s="202">
        <v>0.72889999999999999</v>
      </c>
      <c r="E307" t="s">
        <v>1427</v>
      </c>
      <c r="F307" t="s">
        <v>1489</v>
      </c>
      <c r="H307" s="360">
        <v>0.75450000000000006</v>
      </c>
      <c r="I307" s="360">
        <v>0.75450000000000006</v>
      </c>
      <c r="J307" s="361">
        <f t="shared" si="5"/>
        <v>0</v>
      </c>
    </row>
    <row r="308" spans="1:10" ht="13.5" thickBot="1" x14ac:dyDescent="0.25">
      <c r="A308" s="192" t="s">
        <v>474</v>
      </c>
      <c r="B308" s="194">
        <v>41980</v>
      </c>
      <c r="C308" s="202">
        <v>0.4168</v>
      </c>
      <c r="D308" s="202">
        <v>0.42670000000000002</v>
      </c>
      <c r="E308" t="s">
        <v>1394</v>
      </c>
      <c r="F308" t="s">
        <v>1492</v>
      </c>
      <c r="H308" s="360">
        <v>0.4168</v>
      </c>
      <c r="I308" s="360">
        <v>0.4168</v>
      </c>
      <c r="J308" s="361">
        <f t="shared" si="5"/>
        <v>0</v>
      </c>
    </row>
    <row r="309" spans="1:10" ht="13.5" thickBot="1" x14ac:dyDescent="0.25">
      <c r="A309" s="192" t="s">
        <v>476</v>
      </c>
      <c r="B309" s="194">
        <v>16974</v>
      </c>
      <c r="C309" s="202">
        <v>1.0511000000000001</v>
      </c>
      <c r="D309" s="202">
        <v>1.0552999999999999</v>
      </c>
      <c r="E309" t="s">
        <v>1401</v>
      </c>
      <c r="F309" t="s">
        <v>1466</v>
      </c>
      <c r="H309" s="360">
        <v>1.0511000000000001</v>
      </c>
      <c r="I309" s="360">
        <v>1.0511000000000001</v>
      </c>
      <c r="J309" s="361">
        <f t="shared" si="5"/>
        <v>0</v>
      </c>
    </row>
    <row r="310" spans="1:10" ht="13.5" thickBot="1" x14ac:dyDescent="0.25">
      <c r="A310" s="192" t="s">
        <v>477</v>
      </c>
      <c r="B310" s="194">
        <v>27140</v>
      </c>
      <c r="C310" s="202">
        <v>0.82590000000000008</v>
      </c>
      <c r="D310" s="202">
        <v>0.81479999999999997</v>
      </c>
      <c r="E310" t="s">
        <v>1432</v>
      </c>
      <c r="F310" t="s">
        <v>1477</v>
      </c>
      <c r="H310" s="360">
        <v>0.82590000000000008</v>
      </c>
      <c r="I310" s="360">
        <v>0.82590000000000008</v>
      </c>
      <c r="J310" s="361">
        <f t="shared" si="5"/>
        <v>0</v>
      </c>
    </row>
    <row r="311" spans="1:10" ht="13.5" thickBot="1" x14ac:dyDescent="0.25">
      <c r="A311" s="192" t="s">
        <v>478</v>
      </c>
      <c r="B311" s="194">
        <v>41980</v>
      </c>
      <c r="C311" s="202">
        <v>0.4168</v>
      </c>
      <c r="D311" s="202">
        <v>0.42670000000000002</v>
      </c>
      <c r="E311" t="s">
        <v>1394</v>
      </c>
      <c r="F311" t="s">
        <v>1492</v>
      </c>
      <c r="H311" s="360">
        <v>0.4168</v>
      </c>
      <c r="I311" s="360">
        <v>0.4168</v>
      </c>
      <c r="J311" s="361">
        <f t="shared" si="5"/>
        <v>0</v>
      </c>
    </row>
    <row r="312" spans="1:10" ht="13.5" thickBot="1" x14ac:dyDescent="0.25">
      <c r="A312" s="192" t="s">
        <v>479</v>
      </c>
      <c r="B312" s="194">
        <v>28660</v>
      </c>
      <c r="C312" s="202">
        <v>0.94920000000000004</v>
      </c>
      <c r="D312" s="202">
        <v>0.90069999999999995</v>
      </c>
      <c r="E312" t="s">
        <v>1412</v>
      </c>
      <c r="F312" t="s">
        <v>1497</v>
      </c>
      <c r="H312" s="360">
        <v>0.94920000000000004</v>
      </c>
      <c r="I312" s="360">
        <v>0.94920000000000004</v>
      </c>
      <c r="J312" s="361">
        <f t="shared" si="5"/>
        <v>0</v>
      </c>
    </row>
    <row r="313" spans="1:10" ht="13.5" thickBot="1" x14ac:dyDescent="0.25">
      <c r="A313" s="192" t="s">
        <v>480</v>
      </c>
      <c r="B313" s="194">
        <v>30020</v>
      </c>
      <c r="C313" s="202">
        <v>0.75450000000000006</v>
      </c>
      <c r="D313" s="202">
        <v>0.72889999999999999</v>
      </c>
      <c r="E313" t="s">
        <v>1427</v>
      </c>
      <c r="F313" t="s">
        <v>1489</v>
      </c>
      <c r="H313" s="360">
        <v>0.75450000000000006</v>
      </c>
      <c r="I313" s="360">
        <v>0.75450000000000006</v>
      </c>
      <c r="J313" s="361">
        <f t="shared" si="5"/>
        <v>0</v>
      </c>
    </row>
    <row r="314" spans="1:10" ht="13.5" thickBot="1" x14ac:dyDescent="0.25">
      <c r="A314" s="192" t="s">
        <v>481</v>
      </c>
      <c r="B314" s="194">
        <v>12060</v>
      </c>
      <c r="C314" s="202">
        <v>0.94900000000000007</v>
      </c>
      <c r="D314" s="202">
        <v>0.93669999999999998</v>
      </c>
      <c r="E314" t="s">
        <v>1416</v>
      </c>
      <c r="F314" t="s">
        <v>1463</v>
      </c>
      <c r="H314" s="360">
        <v>0.94900000000000007</v>
      </c>
      <c r="I314" s="360">
        <v>0.94900000000000007</v>
      </c>
      <c r="J314" s="361">
        <f t="shared" si="5"/>
        <v>0</v>
      </c>
    </row>
    <row r="315" spans="1:10" ht="13.5" thickBot="1" x14ac:dyDescent="0.25">
      <c r="A315" s="192" t="s">
        <v>140</v>
      </c>
      <c r="B315" s="194">
        <v>31020</v>
      </c>
      <c r="C315" s="202">
        <v>1.1501000000000001</v>
      </c>
      <c r="D315" s="202">
        <v>1.0367</v>
      </c>
      <c r="E315" t="s">
        <v>1413</v>
      </c>
      <c r="F315" t="s">
        <v>1501</v>
      </c>
      <c r="H315" s="360">
        <v>1.1501000000000001</v>
      </c>
      <c r="I315" s="360">
        <v>1.1501000000000001</v>
      </c>
      <c r="J315" s="361">
        <f t="shared" si="5"/>
        <v>0</v>
      </c>
    </row>
    <row r="316" spans="1:10" ht="13.5" thickBot="1" x14ac:dyDescent="0.25">
      <c r="A316" s="192" t="s">
        <v>482</v>
      </c>
      <c r="B316" s="194">
        <v>40220</v>
      </c>
      <c r="C316" s="202">
        <v>0.84260000000000002</v>
      </c>
      <c r="D316" s="202">
        <v>0.88490000000000002</v>
      </c>
      <c r="E316" t="s">
        <v>1400</v>
      </c>
      <c r="F316" t="s">
        <v>1500</v>
      </c>
      <c r="H316" s="360">
        <v>0.84260000000000002</v>
      </c>
      <c r="I316" s="360">
        <v>0.8427</v>
      </c>
      <c r="J316" s="361">
        <f t="shared" si="5"/>
        <v>-9.9999999999988987E-5</v>
      </c>
    </row>
    <row r="317" spans="1:10" ht="13.5" thickBot="1" x14ac:dyDescent="0.25">
      <c r="A317" s="192" t="s">
        <v>483</v>
      </c>
      <c r="B317" s="194">
        <v>27860</v>
      </c>
      <c r="C317" s="202">
        <v>0.78200000000000003</v>
      </c>
      <c r="D317" s="202">
        <v>0.78549999999999998</v>
      </c>
      <c r="E317" t="s">
        <v>1422</v>
      </c>
      <c r="F317" t="s">
        <v>1456</v>
      </c>
      <c r="H317" s="360">
        <v>0.78200000000000003</v>
      </c>
      <c r="I317" s="360">
        <v>0.78210000000000002</v>
      </c>
      <c r="J317" s="361">
        <f t="shared" si="5"/>
        <v>-9.9999999999988987E-5</v>
      </c>
    </row>
    <row r="318" spans="1:10" ht="13.5" thickBot="1" x14ac:dyDescent="0.25">
      <c r="A318" s="192" t="s">
        <v>484</v>
      </c>
      <c r="B318" s="194">
        <v>35100</v>
      </c>
      <c r="C318" s="202">
        <v>0.82169999999999999</v>
      </c>
      <c r="D318" s="202">
        <v>0.82820000000000005</v>
      </c>
      <c r="E318" t="s">
        <v>1397</v>
      </c>
      <c r="F318" t="s">
        <v>1486</v>
      </c>
      <c r="H318" s="360">
        <v>0.82169999999999999</v>
      </c>
      <c r="I318" s="360">
        <v>0.82169999999999999</v>
      </c>
      <c r="J318" s="361">
        <f t="shared" si="5"/>
        <v>0</v>
      </c>
    </row>
    <row r="319" spans="1:10" ht="13.5" thickBot="1" x14ac:dyDescent="0.25">
      <c r="A319" s="192" t="s">
        <v>485</v>
      </c>
      <c r="B319" s="194">
        <v>22900</v>
      </c>
      <c r="C319" s="202">
        <v>0.75319999999999998</v>
      </c>
      <c r="D319" s="202">
        <v>0.70169999999999999</v>
      </c>
      <c r="E319" t="s">
        <v>1422</v>
      </c>
      <c r="F319" t="s">
        <v>1456</v>
      </c>
      <c r="H319" s="360">
        <v>0.75319999999999998</v>
      </c>
      <c r="I319" s="360">
        <v>0.75319999999999998</v>
      </c>
      <c r="J319" s="361">
        <f t="shared" si="5"/>
        <v>0</v>
      </c>
    </row>
    <row r="320" spans="1:10" ht="13.5" thickBot="1" x14ac:dyDescent="0.25">
      <c r="A320" s="192" t="s">
        <v>486</v>
      </c>
      <c r="B320" s="194">
        <v>31420</v>
      </c>
      <c r="C320" s="202">
        <v>0.89550000000000007</v>
      </c>
      <c r="D320" s="202">
        <v>0.92469999999999997</v>
      </c>
      <c r="E320" t="s">
        <v>1416</v>
      </c>
      <c r="F320" t="s">
        <v>1463</v>
      </c>
      <c r="H320" s="360">
        <v>0.89550000000000007</v>
      </c>
      <c r="I320" s="360">
        <v>0.89550000000000007</v>
      </c>
      <c r="J320" s="361">
        <f t="shared" si="5"/>
        <v>0</v>
      </c>
    </row>
    <row r="321" spans="1:10" ht="13.5" thickBot="1" x14ac:dyDescent="0.25">
      <c r="A321" s="192" t="s">
        <v>487</v>
      </c>
      <c r="B321" s="194">
        <v>46140</v>
      </c>
      <c r="C321" s="202">
        <v>0.86230000000000007</v>
      </c>
      <c r="D321" s="202">
        <v>0.83</v>
      </c>
      <c r="E321" t="s">
        <v>1427</v>
      </c>
      <c r="F321" t="s">
        <v>1489</v>
      </c>
      <c r="H321" s="360">
        <v>0.86230000000000007</v>
      </c>
      <c r="I321" s="360">
        <v>0.86230000000000007</v>
      </c>
      <c r="J321" s="361">
        <f t="shared" si="5"/>
        <v>0</v>
      </c>
    </row>
    <row r="322" spans="1:10" ht="13.5" thickBot="1" x14ac:dyDescent="0.25">
      <c r="A322" s="192" t="s">
        <v>488</v>
      </c>
      <c r="B322" s="194">
        <v>32820</v>
      </c>
      <c r="C322" s="202">
        <v>0.8822000000000001</v>
      </c>
      <c r="D322" s="202">
        <v>0.88600000000000001</v>
      </c>
      <c r="E322" t="s">
        <v>1422</v>
      </c>
      <c r="F322" t="s">
        <v>1456</v>
      </c>
      <c r="H322" s="360">
        <v>0.8822000000000001</v>
      </c>
      <c r="I322" s="360">
        <v>0.88230000000000008</v>
      </c>
      <c r="J322" s="361">
        <f t="shared" si="5"/>
        <v>-9.9999999999988987E-5</v>
      </c>
    </row>
    <row r="323" spans="1:10" ht="13.5" thickBot="1" x14ac:dyDescent="0.25">
      <c r="A323" s="192" t="s">
        <v>489</v>
      </c>
      <c r="B323" s="194">
        <v>27180</v>
      </c>
      <c r="C323" s="202">
        <v>0.76780000000000004</v>
      </c>
      <c r="D323" s="202">
        <v>0.76470000000000005</v>
      </c>
      <c r="E323" t="s">
        <v>1407</v>
      </c>
      <c r="F323" t="s">
        <v>1496</v>
      </c>
      <c r="H323" s="360">
        <v>0.76780000000000004</v>
      </c>
      <c r="I323" s="360">
        <v>0.76780000000000004</v>
      </c>
      <c r="J323" s="361">
        <f t="shared" si="5"/>
        <v>0</v>
      </c>
    </row>
    <row r="324" spans="1:10" ht="13.5" thickBot="1" x14ac:dyDescent="0.25">
      <c r="A324" s="192" t="s">
        <v>490</v>
      </c>
      <c r="B324" s="194">
        <v>31180</v>
      </c>
      <c r="C324" s="202">
        <v>0.8639</v>
      </c>
      <c r="D324" s="202">
        <v>0.86890000000000001</v>
      </c>
      <c r="E324" t="s">
        <v>1412</v>
      </c>
      <c r="F324" t="s">
        <v>1497</v>
      </c>
      <c r="H324" s="360">
        <v>0.8639</v>
      </c>
      <c r="I324" s="360">
        <v>0.86399999999999999</v>
      </c>
      <c r="J324" s="361">
        <f t="shared" si="5"/>
        <v>-9.9999999999988987E-5</v>
      </c>
    </row>
    <row r="325" spans="1:10" ht="13.5" thickBot="1" x14ac:dyDescent="0.25">
      <c r="A325" s="192" t="s">
        <v>491</v>
      </c>
      <c r="B325" s="194">
        <v>47894</v>
      </c>
      <c r="C325" s="202">
        <v>1.0137</v>
      </c>
      <c r="D325" s="202">
        <v>1.0347</v>
      </c>
      <c r="E325" t="s">
        <v>1400</v>
      </c>
      <c r="F325" t="s">
        <v>1500</v>
      </c>
      <c r="H325" s="360">
        <v>1.0137</v>
      </c>
      <c r="I325" s="360">
        <v>1.0137</v>
      </c>
      <c r="J325" s="361">
        <f t="shared" si="5"/>
        <v>0</v>
      </c>
    </row>
    <row r="326" spans="1:10" ht="13.5" thickBot="1" x14ac:dyDescent="0.25">
      <c r="A326" s="192" t="s">
        <v>492</v>
      </c>
      <c r="B326" s="194">
        <v>38860</v>
      </c>
      <c r="C326" s="202">
        <v>1.0199</v>
      </c>
      <c r="D326" s="202">
        <v>1.0078</v>
      </c>
      <c r="E326" t="s">
        <v>1409</v>
      </c>
      <c r="F326" t="s">
        <v>1472</v>
      </c>
      <c r="H326" s="360">
        <v>1.0199</v>
      </c>
      <c r="I326" s="360">
        <v>1.0199</v>
      </c>
      <c r="J326" s="361">
        <f t="shared" si="5"/>
        <v>0</v>
      </c>
    </row>
    <row r="327" spans="1:10" ht="13.5" thickBot="1" x14ac:dyDescent="0.25">
      <c r="A327" s="192" t="s">
        <v>493</v>
      </c>
      <c r="B327" s="194">
        <v>47220</v>
      </c>
      <c r="C327" s="202">
        <v>1.0521</v>
      </c>
      <c r="D327" s="202">
        <v>1.0490999999999999</v>
      </c>
      <c r="E327" t="s">
        <v>1414</v>
      </c>
      <c r="F327" t="s">
        <v>1483</v>
      </c>
      <c r="H327" s="360">
        <v>1.0521</v>
      </c>
      <c r="I327" s="360">
        <v>1.0521</v>
      </c>
      <c r="J327" s="361">
        <f t="shared" si="5"/>
        <v>0</v>
      </c>
    </row>
    <row r="328" spans="1:10" ht="13.5" thickBot="1" x14ac:dyDescent="0.25">
      <c r="A328" s="192" t="s">
        <v>494</v>
      </c>
      <c r="B328" s="194">
        <v>22180</v>
      </c>
      <c r="C328" s="202">
        <v>0.79830000000000001</v>
      </c>
      <c r="D328" s="202">
        <v>0.80149999999999999</v>
      </c>
      <c r="E328" t="s">
        <v>1397</v>
      </c>
      <c r="F328" t="s">
        <v>1486</v>
      </c>
      <c r="H328" s="360">
        <v>0.79830000000000001</v>
      </c>
      <c r="I328" s="360">
        <v>0.79830000000000001</v>
      </c>
      <c r="J328" s="361">
        <f t="shared" si="5"/>
        <v>0</v>
      </c>
    </row>
    <row r="329" spans="1:10" ht="13.5" thickBot="1" x14ac:dyDescent="0.25">
      <c r="A329" s="192" t="s">
        <v>495</v>
      </c>
      <c r="B329" s="194">
        <v>25420</v>
      </c>
      <c r="C329" s="202">
        <v>0.9385</v>
      </c>
      <c r="D329" s="202">
        <v>0.93610000000000004</v>
      </c>
      <c r="E329" t="s">
        <v>1393</v>
      </c>
      <c r="F329" t="s">
        <v>1491</v>
      </c>
      <c r="H329" s="360">
        <v>0.9385</v>
      </c>
      <c r="I329" s="360">
        <v>0.9385</v>
      </c>
      <c r="J329" s="361">
        <f t="shared" si="5"/>
        <v>0</v>
      </c>
    </row>
    <row r="330" spans="1:10" ht="13.5" thickBot="1" x14ac:dyDescent="0.25">
      <c r="A330" s="192" t="s">
        <v>496</v>
      </c>
      <c r="B330" s="194">
        <v>47260</v>
      </c>
      <c r="C330" s="202">
        <v>0.8901</v>
      </c>
      <c r="D330" s="202">
        <v>0.90090000000000003</v>
      </c>
      <c r="E330" t="s">
        <v>1397</v>
      </c>
      <c r="F330" t="s">
        <v>1486</v>
      </c>
      <c r="H330" s="360">
        <v>0.8901</v>
      </c>
      <c r="I330" s="360">
        <v>0.8901</v>
      </c>
      <c r="J330" s="361">
        <f t="shared" si="5"/>
        <v>0</v>
      </c>
    </row>
    <row r="331" spans="1:10" ht="13.5" thickBot="1" x14ac:dyDescent="0.25">
      <c r="A331" s="192" t="s">
        <v>497</v>
      </c>
      <c r="B331" s="194">
        <v>39660</v>
      </c>
      <c r="C331" s="202">
        <v>0.84700000000000009</v>
      </c>
      <c r="D331" s="202">
        <v>0.85809999999999997</v>
      </c>
      <c r="E331" t="s">
        <v>1433</v>
      </c>
      <c r="F331" t="s">
        <v>1495</v>
      </c>
      <c r="H331" s="360">
        <v>0.84700000000000009</v>
      </c>
      <c r="I331" s="360">
        <v>0.84700000000000009</v>
      </c>
      <c r="J331" s="361">
        <f t="shared" si="5"/>
        <v>0</v>
      </c>
    </row>
    <row r="332" spans="1:10" ht="13.5" thickBot="1" x14ac:dyDescent="0.25">
      <c r="A332" s="192" t="s">
        <v>498</v>
      </c>
      <c r="B332" s="194">
        <v>17460</v>
      </c>
      <c r="C332" s="202">
        <v>0.88550000000000006</v>
      </c>
      <c r="D332" s="202">
        <v>0.90439999999999998</v>
      </c>
      <c r="E332" t="s">
        <v>1405</v>
      </c>
      <c r="F332" t="s">
        <v>1488</v>
      </c>
      <c r="H332" s="360">
        <v>0.88550000000000006</v>
      </c>
      <c r="I332" s="360">
        <v>0.88550000000000006</v>
      </c>
      <c r="J332" s="361">
        <f t="shared" si="5"/>
        <v>0</v>
      </c>
    </row>
    <row r="333" spans="1:10" ht="13.5" thickBot="1" x14ac:dyDescent="0.25">
      <c r="A333" s="192" t="s">
        <v>499</v>
      </c>
      <c r="B333" s="194">
        <v>16860</v>
      </c>
      <c r="C333" s="202">
        <v>0.8589</v>
      </c>
      <c r="D333" s="202">
        <v>0.85809999999999997</v>
      </c>
      <c r="E333" t="s">
        <v>1416</v>
      </c>
      <c r="F333" t="s">
        <v>1463</v>
      </c>
      <c r="H333" s="360">
        <v>0.8589</v>
      </c>
      <c r="I333" s="360">
        <v>0.85899999999999999</v>
      </c>
      <c r="J333" s="361">
        <f t="shared" si="5"/>
        <v>-9.9999999999988987E-5</v>
      </c>
    </row>
    <row r="334" spans="1:10" ht="13.5" thickBot="1" x14ac:dyDescent="0.25">
      <c r="A334" s="192" t="s">
        <v>500</v>
      </c>
      <c r="B334" s="194">
        <v>33460</v>
      </c>
      <c r="C334" s="202">
        <v>1.1206</v>
      </c>
      <c r="D334" s="202">
        <v>1.1294999999999999</v>
      </c>
      <c r="E334" t="s">
        <v>1421</v>
      </c>
      <c r="F334" t="s">
        <v>1476</v>
      </c>
      <c r="H334" s="360">
        <v>1.1206</v>
      </c>
      <c r="I334" s="360">
        <v>1.1206</v>
      </c>
      <c r="J334" s="361">
        <f t="shared" si="5"/>
        <v>0</v>
      </c>
    </row>
    <row r="335" spans="1:10" ht="13.5" thickBot="1" x14ac:dyDescent="0.25">
      <c r="A335" s="192" t="s">
        <v>501</v>
      </c>
      <c r="B335" s="194">
        <v>43580</v>
      </c>
      <c r="C335" s="202">
        <v>0.8508</v>
      </c>
      <c r="D335" s="202">
        <v>0.84470000000000001</v>
      </c>
      <c r="E335" t="s">
        <v>1435</v>
      </c>
      <c r="F335" t="s">
        <v>1480</v>
      </c>
      <c r="H335" s="360">
        <v>0.8508</v>
      </c>
      <c r="I335" s="360">
        <v>0.8508</v>
      </c>
      <c r="J335" s="361">
        <f t="shared" si="5"/>
        <v>0</v>
      </c>
    </row>
    <row r="336" spans="1:10" ht="13.5" thickBot="1" x14ac:dyDescent="0.25">
      <c r="A336" s="192" t="s">
        <v>502</v>
      </c>
      <c r="B336" s="194">
        <v>19780</v>
      </c>
      <c r="C336" s="202">
        <v>0.92570000000000008</v>
      </c>
      <c r="D336" s="202">
        <v>0.93069999999999997</v>
      </c>
      <c r="E336" t="s">
        <v>1420</v>
      </c>
      <c r="F336" t="s">
        <v>1468</v>
      </c>
      <c r="H336" s="360">
        <v>0.92570000000000008</v>
      </c>
      <c r="I336" s="360">
        <v>0.92570000000000008</v>
      </c>
      <c r="J336" s="361">
        <f t="shared" si="5"/>
        <v>0</v>
      </c>
    </row>
    <row r="337" spans="1:10" ht="13.5" thickBot="1" x14ac:dyDescent="0.25">
      <c r="A337" s="192" t="s">
        <v>503</v>
      </c>
      <c r="B337" s="194">
        <v>44180</v>
      </c>
      <c r="C337" s="202">
        <v>0.78950000000000009</v>
      </c>
      <c r="D337" s="202">
        <v>0.84089999999999998</v>
      </c>
      <c r="E337" t="s">
        <v>1419</v>
      </c>
      <c r="F337" t="s">
        <v>1478</v>
      </c>
      <c r="H337" s="360">
        <v>0.78950000000000009</v>
      </c>
      <c r="I337" s="360">
        <v>0.78950000000000009</v>
      </c>
      <c r="J337" s="361">
        <f t="shared" si="5"/>
        <v>0</v>
      </c>
    </row>
    <row r="338" spans="1:10" ht="13.5" thickBot="1" x14ac:dyDescent="0.25">
      <c r="A338" s="192" t="s">
        <v>504</v>
      </c>
      <c r="B338" s="194">
        <v>19124</v>
      </c>
      <c r="C338" s="202">
        <v>0.98620000000000008</v>
      </c>
      <c r="D338" s="202">
        <v>0.98480000000000001</v>
      </c>
      <c r="E338" t="s">
        <v>1412</v>
      </c>
      <c r="F338" t="s">
        <v>1497</v>
      </c>
      <c r="H338" s="360">
        <v>0.98620000000000008</v>
      </c>
      <c r="I338" s="360">
        <v>0.98620000000000008</v>
      </c>
      <c r="J338" s="361">
        <f t="shared" si="5"/>
        <v>0</v>
      </c>
    </row>
    <row r="339" spans="1:10" ht="13.5" thickBot="1" x14ac:dyDescent="0.25">
      <c r="A339" s="192" t="s">
        <v>186</v>
      </c>
      <c r="B339" s="194">
        <v>31540</v>
      </c>
      <c r="C339" s="202">
        <v>1.0730999999999999</v>
      </c>
      <c r="D339" s="202">
        <v>1.1173999999999999</v>
      </c>
      <c r="E339" t="s">
        <v>1411</v>
      </c>
      <c r="F339" t="s">
        <v>1503</v>
      </c>
      <c r="H339" s="360">
        <v>1.0730999999999999</v>
      </c>
      <c r="I339" s="360">
        <v>1.0730999999999999</v>
      </c>
      <c r="J339" s="361">
        <f t="shared" si="5"/>
        <v>0</v>
      </c>
    </row>
    <row r="340" spans="1:10" ht="13.5" thickBot="1" x14ac:dyDescent="0.25">
      <c r="A340" s="192" t="s">
        <v>505</v>
      </c>
      <c r="B340" s="194">
        <v>22500</v>
      </c>
      <c r="C340" s="202">
        <v>0.7802</v>
      </c>
      <c r="D340" s="202">
        <v>0.7954</v>
      </c>
      <c r="E340" t="s">
        <v>1395</v>
      </c>
      <c r="F340" t="s">
        <v>1494</v>
      </c>
      <c r="H340" s="360">
        <v>0.7802</v>
      </c>
      <c r="I340" s="360">
        <v>0.7802</v>
      </c>
      <c r="J340" s="361">
        <f t="shared" si="5"/>
        <v>0</v>
      </c>
    </row>
    <row r="341" spans="1:10" ht="13.5" thickBot="1" x14ac:dyDescent="0.25">
      <c r="A341" s="192" t="s">
        <v>506</v>
      </c>
      <c r="B341" s="194">
        <v>25420</v>
      </c>
      <c r="C341" s="202">
        <v>0.9385</v>
      </c>
      <c r="D341" s="202">
        <v>0.93610000000000004</v>
      </c>
      <c r="E341" t="s">
        <v>1393</v>
      </c>
      <c r="F341" t="s">
        <v>1491</v>
      </c>
      <c r="H341" s="360">
        <v>0.9385</v>
      </c>
      <c r="I341" s="360">
        <v>0.9385</v>
      </c>
      <c r="J341" s="361">
        <f t="shared" si="5"/>
        <v>0</v>
      </c>
    </row>
    <row r="342" spans="1:10" ht="13.5" thickBot="1" x14ac:dyDescent="0.25">
      <c r="A342" s="192" t="s">
        <v>507</v>
      </c>
      <c r="B342" s="194">
        <v>49180</v>
      </c>
      <c r="C342" s="202">
        <v>0.90010000000000001</v>
      </c>
      <c r="D342" s="202">
        <v>0.87390000000000001</v>
      </c>
      <c r="E342" t="s">
        <v>1397</v>
      </c>
      <c r="F342" t="s">
        <v>1486</v>
      </c>
      <c r="H342" s="360">
        <v>0.90010000000000001</v>
      </c>
      <c r="I342" s="360">
        <v>0.90010000000000001</v>
      </c>
      <c r="J342" s="361">
        <f t="shared" si="5"/>
        <v>0</v>
      </c>
    </row>
    <row r="343" spans="1:10" ht="13.5" thickBot="1" x14ac:dyDescent="0.25">
      <c r="A343" s="192" t="s">
        <v>508</v>
      </c>
      <c r="B343" s="194">
        <v>34980</v>
      </c>
      <c r="C343" s="202">
        <v>0.88919999999999999</v>
      </c>
      <c r="D343" s="202">
        <v>0.89600000000000002</v>
      </c>
      <c r="E343" t="s">
        <v>1407</v>
      </c>
      <c r="F343" t="s">
        <v>1496</v>
      </c>
      <c r="H343" s="360">
        <v>0.88919999999999999</v>
      </c>
      <c r="I343" s="360">
        <v>0.88919999999999999</v>
      </c>
      <c r="J343" s="361">
        <f t="shared" si="5"/>
        <v>0</v>
      </c>
    </row>
    <row r="344" spans="1:10" ht="13.5" thickBot="1" x14ac:dyDescent="0.25">
      <c r="A344" s="192" t="s">
        <v>509</v>
      </c>
      <c r="B344" s="194">
        <v>49180</v>
      </c>
      <c r="C344" s="202">
        <v>0.90010000000000001</v>
      </c>
      <c r="D344" s="202">
        <v>0.87390000000000001</v>
      </c>
      <c r="E344" t="s">
        <v>1397</v>
      </c>
      <c r="F344" t="s">
        <v>1486</v>
      </c>
      <c r="H344" s="360">
        <v>0.90010000000000001</v>
      </c>
      <c r="I344" s="360">
        <v>0.90010000000000001</v>
      </c>
      <c r="J344" s="361">
        <f t="shared" si="5"/>
        <v>0</v>
      </c>
    </row>
    <row r="345" spans="1:10" ht="13.5" thickBot="1" x14ac:dyDescent="0.25">
      <c r="A345" s="192" t="s">
        <v>510</v>
      </c>
      <c r="B345" s="194">
        <v>36980</v>
      </c>
      <c r="C345" s="202">
        <v>0.87830000000000008</v>
      </c>
      <c r="D345" s="202">
        <v>0.81569999999999998</v>
      </c>
      <c r="E345" t="s">
        <v>1404</v>
      </c>
      <c r="F345" t="s">
        <v>1470</v>
      </c>
      <c r="H345" s="360">
        <v>0.87830000000000008</v>
      </c>
      <c r="I345" s="360">
        <v>0.87830000000000008</v>
      </c>
      <c r="J345" s="361">
        <f t="shared" si="5"/>
        <v>0</v>
      </c>
    </row>
    <row r="346" spans="1:10" ht="13.5" thickBot="1" x14ac:dyDescent="0.25">
      <c r="A346" s="192" t="s">
        <v>511</v>
      </c>
      <c r="B346" s="194">
        <v>36260</v>
      </c>
      <c r="C346" s="202">
        <v>0.91100000000000003</v>
      </c>
      <c r="D346" s="202">
        <v>0.91910000000000003</v>
      </c>
      <c r="E346" t="s">
        <v>1425</v>
      </c>
      <c r="F346" t="s">
        <v>1498</v>
      </c>
      <c r="H346" s="360">
        <v>0.91100000000000003</v>
      </c>
      <c r="I346" s="360">
        <v>0.91110000000000002</v>
      </c>
      <c r="J346" s="361">
        <f t="shared" si="5"/>
        <v>-9.9999999999988987E-5</v>
      </c>
    </row>
    <row r="347" spans="1:10" ht="13.5" thickBot="1" x14ac:dyDescent="0.25">
      <c r="A347" s="192" t="s">
        <v>512</v>
      </c>
      <c r="B347" s="194">
        <v>12060</v>
      </c>
      <c r="C347" s="202">
        <v>0.94900000000000007</v>
      </c>
      <c r="D347" s="202">
        <v>0.93669999999999998</v>
      </c>
      <c r="E347" t="s">
        <v>1416</v>
      </c>
      <c r="F347" t="s">
        <v>1463</v>
      </c>
      <c r="H347" s="360">
        <v>0.94900000000000007</v>
      </c>
      <c r="I347" s="360">
        <v>0.94900000000000007</v>
      </c>
      <c r="J347" s="361">
        <f t="shared" si="5"/>
        <v>0</v>
      </c>
    </row>
    <row r="348" spans="1:10" ht="13.5" thickBot="1" x14ac:dyDescent="0.25">
      <c r="A348" s="192" t="s">
        <v>513</v>
      </c>
      <c r="B348" s="194">
        <v>20994</v>
      </c>
      <c r="C348" s="202">
        <v>1.0491000000000001</v>
      </c>
      <c r="D348" s="202">
        <v>1.0086999999999999</v>
      </c>
      <c r="E348" t="s">
        <v>1401</v>
      </c>
      <c r="F348" t="s">
        <v>1466</v>
      </c>
      <c r="H348" s="360">
        <v>1.0491000000000001</v>
      </c>
      <c r="I348" s="360">
        <v>1.0492000000000001</v>
      </c>
      <c r="J348" s="361">
        <f t="shared" si="5"/>
        <v>-9.9999999999988987E-5</v>
      </c>
    </row>
    <row r="349" spans="1:10" ht="13.5" thickBot="1" x14ac:dyDescent="0.25">
      <c r="A349" s="192" t="s">
        <v>514</v>
      </c>
      <c r="B349" s="194">
        <v>41140</v>
      </c>
      <c r="C349" s="202">
        <v>0.93690000000000007</v>
      </c>
      <c r="D349" s="202">
        <v>0.95099999999999996</v>
      </c>
      <c r="E349" t="s">
        <v>1419</v>
      </c>
      <c r="F349" t="s">
        <v>1478</v>
      </c>
      <c r="H349" s="360">
        <v>0.93690000000000007</v>
      </c>
      <c r="I349" s="360">
        <v>0.93700000000000006</v>
      </c>
      <c r="J349" s="361">
        <f t="shared" si="5"/>
        <v>-9.9999999999988987E-5</v>
      </c>
    </row>
    <row r="350" spans="1:10" ht="13.5" thickBot="1" x14ac:dyDescent="0.25">
      <c r="A350" s="192" t="s">
        <v>515</v>
      </c>
      <c r="B350" s="194">
        <v>32820</v>
      </c>
      <c r="C350" s="202">
        <v>0.8822000000000001</v>
      </c>
      <c r="D350" s="202">
        <v>0.88600000000000001</v>
      </c>
      <c r="E350" t="s">
        <v>1432</v>
      </c>
      <c r="F350" t="s">
        <v>1477</v>
      </c>
      <c r="H350" s="360">
        <v>0.8822000000000001</v>
      </c>
      <c r="I350" s="360">
        <v>0.88230000000000008</v>
      </c>
      <c r="J350" s="361">
        <f t="shared" si="5"/>
        <v>-9.9999999999988987E-5</v>
      </c>
    </row>
    <row r="351" spans="1:10" ht="13.5" thickBot="1" x14ac:dyDescent="0.25">
      <c r="A351" s="192" t="s">
        <v>516</v>
      </c>
      <c r="B351" s="194">
        <v>43340</v>
      </c>
      <c r="C351" s="202">
        <v>0.84650000000000003</v>
      </c>
      <c r="D351" s="202">
        <v>0.86860000000000004</v>
      </c>
      <c r="E351" t="s">
        <v>1390</v>
      </c>
      <c r="F351" t="s">
        <v>1471</v>
      </c>
      <c r="H351" s="360">
        <v>0.84650000000000003</v>
      </c>
      <c r="I351" s="360">
        <v>0.84650000000000003</v>
      </c>
      <c r="J351" s="361">
        <f t="shared" si="5"/>
        <v>0</v>
      </c>
    </row>
    <row r="352" spans="1:10" ht="13.5" thickBot="1" x14ac:dyDescent="0.25">
      <c r="A352" s="192" t="s">
        <v>517</v>
      </c>
      <c r="B352" s="194">
        <v>14010</v>
      </c>
      <c r="C352" s="202">
        <v>0.93600000000000005</v>
      </c>
      <c r="D352" s="202">
        <v>0.92549999999999999</v>
      </c>
      <c r="E352" t="s">
        <v>1401</v>
      </c>
      <c r="F352" t="s">
        <v>1466</v>
      </c>
      <c r="H352" s="360">
        <v>0.93600000000000005</v>
      </c>
      <c r="I352" s="360">
        <v>0.93600000000000005</v>
      </c>
      <c r="J352" s="361">
        <f t="shared" si="5"/>
        <v>0</v>
      </c>
    </row>
    <row r="353" spans="1:10" ht="13.5" thickBot="1" x14ac:dyDescent="0.25">
      <c r="A353" s="192" t="s">
        <v>518</v>
      </c>
      <c r="B353" s="194">
        <v>17140</v>
      </c>
      <c r="C353" s="202">
        <v>0.93959999999999999</v>
      </c>
      <c r="D353" s="202">
        <v>0.95279999999999998</v>
      </c>
      <c r="E353" t="s">
        <v>1403</v>
      </c>
      <c r="F353" t="s">
        <v>1467</v>
      </c>
      <c r="H353" s="360">
        <v>0.93959999999999999</v>
      </c>
      <c r="I353" s="360">
        <v>0.93959999999999999</v>
      </c>
      <c r="J353" s="361">
        <f t="shared" si="5"/>
        <v>0</v>
      </c>
    </row>
    <row r="354" spans="1:10" ht="13.5" thickBot="1" x14ac:dyDescent="0.25">
      <c r="A354" s="192" t="s">
        <v>519</v>
      </c>
      <c r="B354" s="194">
        <v>12060</v>
      </c>
      <c r="C354" s="202">
        <v>0.94900000000000007</v>
      </c>
      <c r="D354" s="202">
        <v>0.93669999999999998</v>
      </c>
      <c r="E354" t="s">
        <v>1416</v>
      </c>
      <c r="F354" t="s">
        <v>1463</v>
      </c>
      <c r="H354" s="360">
        <v>0.94900000000000007</v>
      </c>
      <c r="I354" s="360">
        <v>0.94900000000000007</v>
      </c>
      <c r="J354" s="361">
        <f t="shared" si="5"/>
        <v>0</v>
      </c>
    </row>
    <row r="355" spans="1:10" ht="13.5" thickBot="1" x14ac:dyDescent="0.25">
      <c r="A355" s="192" t="s">
        <v>520</v>
      </c>
      <c r="B355" s="194">
        <v>34620</v>
      </c>
      <c r="C355" s="202">
        <v>0.98100000000000009</v>
      </c>
      <c r="D355" s="202">
        <v>1.0066999999999999</v>
      </c>
      <c r="E355" t="s">
        <v>1403</v>
      </c>
      <c r="F355" t="s">
        <v>1467</v>
      </c>
      <c r="H355" s="360">
        <v>0.98100000000000009</v>
      </c>
      <c r="I355" s="360">
        <v>0.98100000000000009</v>
      </c>
      <c r="J355" s="361">
        <f t="shared" si="5"/>
        <v>0</v>
      </c>
    </row>
    <row r="356" spans="1:10" ht="13.5" thickBot="1" x14ac:dyDescent="0.25">
      <c r="A356" s="192" t="s">
        <v>521</v>
      </c>
      <c r="B356" s="194">
        <v>18140</v>
      </c>
      <c r="C356" s="202">
        <v>0.96790000000000009</v>
      </c>
      <c r="D356" s="202">
        <v>0.97919999999999996</v>
      </c>
      <c r="E356" t="s">
        <v>1405</v>
      </c>
      <c r="F356" t="s">
        <v>1488</v>
      </c>
      <c r="H356" s="360">
        <v>0.96790000000000009</v>
      </c>
      <c r="I356" s="360">
        <v>0.96790000000000009</v>
      </c>
      <c r="J356" s="361">
        <f t="shared" si="5"/>
        <v>0</v>
      </c>
    </row>
    <row r="357" spans="1:10" ht="13.5" thickBot="1" x14ac:dyDescent="0.25">
      <c r="A357" s="192" t="s">
        <v>522</v>
      </c>
      <c r="B357" s="194">
        <v>37964</v>
      </c>
      <c r="C357" s="202">
        <v>1.1036000000000001</v>
      </c>
      <c r="D357" s="202">
        <v>1.0938000000000001</v>
      </c>
      <c r="E357" t="s">
        <v>1393</v>
      </c>
      <c r="F357" t="s">
        <v>1491</v>
      </c>
      <c r="H357" s="360">
        <v>1.1036000000000001</v>
      </c>
      <c r="I357" s="360">
        <v>1.1037000000000001</v>
      </c>
      <c r="J357" s="361">
        <f t="shared" si="5"/>
        <v>-9.9999999999988987E-5</v>
      </c>
    </row>
    <row r="358" spans="1:10" ht="13.5" thickBot="1" x14ac:dyDescent="0.25">
      <c r="A358" s="192" t="s">
        <v>523</v>
      </c>
      <c r="B358" s="194">
        <v>19124</v>
      </c>
      <c r="C358" s="202">
        <v>0.98620000000000008</v>
      </c>
      <c r="D358" s="202">
        <v>0.98480000000000001</v>
      </c>
      <c r="E358" t="s">
        <v>1412</v>
      </c>
      <c r="F358" t="s">
        <v>1497</v>
      </c>
      <c r="H358" s="360">
        <v>0.98620000000000008</v>
      </c>
      <c r="I358" s="360">
        <v>0.98620000000000008</v>
      </c>
      <c r="J358" s="361">
        <f t="shared" si="5"/>
        <v>0</v>
      </c>
    </row>
    <row r="359" spans="1:10" ht="13.5" thickBot="1" x14ac:dyDescent="0.25">
      <c r="A359" s="192" t="s">
        <v>165</v>
      </c>
      <c r="B359" s="194">
        <v>19740</v>
      </c>
      <c r="C359" s="202">
        <v>1.0245</v>
      </c>
      <c r="D359" s="202">
        <v>1.0355000000000001</v>
      </c>
      <c r="E359" t="s">
        <v>1392</v>
      </c>
      <c r="F359" t="s">
        <v>1458</v>
      </c>
      <c r="H359" s="360">
        <v>1.0245</v>
      </c>
      <c r="I359" s="360">
        <v>1.0245</v>
      </c>
      <c r="J359" s="361">
        <f t="shared" si="5"/>
        <v>0</v>
      </c>
    </row>
    <row r="360" spans="1:10" ht="13.5" thickBot="1" x14ac:dyDescent="0.25">
      <c r="A360" s="192" t="s">
        <v>524</v>
      </c>
      <c r="B360" s="194">
        <v>13460</v>
      </c>
      <c r="C360" s="202">
        <v>1.1669</v>
      </c>
      <c r="D360" s="202">
        <v>1.1947000000000001</v>
      </c>
      <c r="E360" t="s">
        <v>1423</v>
      </c>
      <c r="F360" t="s">
        <v>1490</v>
      </c>
      <c r="H360" s="360">
        <v>1.1669</v>
      </c>
      <c r="I360" s="360">
        <v>1.1669</v>
      </c>
      <c r="J360" s="361">
        <f t="shared" ref="J360:J423" si="6">+H360-I360</f>
        <v>0</v>
      </c>
    </row>
    <row r="361" spans="1:10" ht="13.5" thickBot="1" x14ac:dyDescent="0.25">
      <c r="A361" s="192" t="s">
        <v>525</v>
      </c>
      <c r="B361" s="194">
        <v>34980</v>
      </c>
      <c r="C361" s="202">
        <v>0.88919999999999999</v>
      </c>
      <c r="D361" s="202">
        <v>0.89600000000000002</v>
      </c>
      <c r="E361" t="s">
        <v>1407</v>
      </c>
      <c r="F361" t="s">
        <v>1496</v>
      </c>
      <c r="H361" s="360">
        <v>0.88919999999999999</v>
      </c>
      <c r="I361" s="360">
        <v>0.88919999999999999</v>
      </c>
      <c r="J361" s="361">
        <f t="shared" si="6"/>
        <v>0</v>
      </c>
    </row>
    <row r="362" spans="1:10" ht="13.5" thickBot="1" x14ac:dyDescent="0.25">
      <c r="A362" s="192" t="s">
        <v>526</v>
      </c>
      <c r="B362" s="194">
        <v>40060</v>
      </c>
      <c r="C362" s="202">
        <v>0.92810000000000004</v>
      </c>
      <c r="D362" s="202">
        <v>0.92949999999999999</v>
      </c>
      <c r="E362" t="s">
        <v>1400</v>
      </c>
      <c r="F362" t="s">
        <v>1500</v>
      </c>
      <c r="H362" s="360">
        <v>0.92810000000000004</v>
      </c>
      <c r="I362" s="360">
        <v>0.92810000000000004</v>
      </c>
      <c r="J362" s="361">
        <f t="shared" si="6"/>
        <v>0</v>
      </c>
    </row>
    <row r="363" spans="1:10" ht="13.5" thickBot="1" x14ac:dyDescent="0.25">
      <c r="A363" s="192" t="s">
        <v>527</v>
      </c>
      <c r="B363" s="194">
        <v>43580</v>
      </c>
      <c r="C363" s="202">
        <v>0.8508</v>
      </c>
      <c r="D363" s="202">
        <v>0.84470000000000001</v>
      </c>
      <c r="E363" t="s">
        <v>1435</v>
      </c>
      <c r="F363" t="s">
        <v>1480</v>
      </c>
      <c r="H363" s="360">
        <v>0.8508</v>
      </c>
      <c r="I363" s="360">
        <v>0.8508</v>
      </c>
      <c r="J363" s="361">
        <f t="shared" si="6"/>
        <v>0</v>
      </c>
    </row>
    <row r="364" spans="1:10" ht="13.5" thickBot="1" x14ac:dyDescent="0.25">
      <c r="A364" s="192" t="s">
        <v>528</v>
      </c>
      <c r="B364" s="194">
        <v>40340</v>
      </c>
      <c r="C364" s="202">
        <v>1.0770999999999999</v>
      </c>
      <c r="D364" s="202">
        <v>1.1395</v>
      </c>
      <c r="E364" t="s">
        <v>1421</v>
      </c>
      <c r="F364" t="s">
        <v>1476</v>
      </c>
      <c r="H364" s="360">
        <v>1.0770999999999999</v>
      </c>
      <c r="I364" s="360">
        <v>1.0772000000000002</v>
      </c>
      <c r="J364" s="361">
        <f t="shared" si="6"/>
        <v>-1.0000000000021103E-4</v>
      </c>
    </row>
    <row r="365" spans="1:10" ht="13.5" thickBot="1" x14ac:dyDescent="0.25">
      <c r="A365" s="192" t="s">
        <v>529</v>
      </c>
      <c r="B365" s="194">
        <v>29740</v>
      </c>
      <c r="C365" s="202">
        <v>0.85640000000000005</v>
      </c>
      <c r="D365" s="202">
        <v>0.87729999999999997</v>
      </c>
      <c r="E365" t="s">
        <v>1424</v>
      </c>
      <c r="F365" t="s">
        <v>1484</v>
      </c>
      <c r="H365" s="360">
        <v>0.85640000000000005</v>
      </c>
      <c r="I365" s="360">
        <v>0.85640000000000005</v>
      </c>
      <c r="J365" s="361">
        <f t="shared" si="6"/>
        <v>0</v>
      </c>
    </row>
    <row r="366" spans="1:10" ht="13.5" thickBot="1" x14ac:dyDescent="0.25">
      <c r="A366" s="192" t="s">
        <v>530</v>
      </c>
      <c r="B366" s="194">
        <v>41140</v>
      </c>
      <c r="C366" s="202">
        <v>0.93690000000000007</v>
      </c>
      <c r="D366" s="202">
        <v>0.95099999999999996</v>
      </c>
      <c r="E366" t="s">
        <v>1408</v>
      </c>
      <c r="F366" t="s">
        <v>1469</v>
      </c>
      <c r="H366" s="360">
        <v>0.93690000000000007</v>
      </c>
      <c r="I366" s="360">
        <v>0.93700000000000006</v>
      </c>
      <c r="J366" s="361">
        <f t="shared" si="6"/>
        <v>-9.9999999999988987E-5</v>
      </c>
    </row>
    <row r="367" spans="1:10" ht="13.5" thickBot="1" x14ac:dyDescent="0.25">
      <c r="A367" s="192" t="s">
        <v>531</v>
      </c>
      <c r="B367" s="194">
        <v>41980</v>
      </c>
      <c r="C367" s="202">
        <v>0.4168</v>
      </c>
      <c r="D367" s="202">
        <v>0.42670000000000002</v>
      </c>
      <c r="E367" t="s">
        <v>1394</v>
      </c>
      <c r="F367" t="s">
        <v>1492</v>
      </c>
      <c r="H367" s="360">
        <v>0.4168</v>
      </c>
      <c r="I367" s="360">
        <v>0.4168</v>
      </c>
      <c r="J367" s="361">
        <f t="shared" si="6"/>
        <v>0</v>
      </c>
    </row>
    <row r="368" spans="1:10" ht="13.5" thickBot="1" x14ac:dyDescent="0.25">
      <c r="A368" s="192" t="s">
        <v>532</v>
      </c>
      <c r="B368" s="194">
        <v>16700</v>
      </c>
      <c r="C368" s="202">
        <v>0.89900000000000002</v>
      </c>
      <c r="D368" s="202">
        <v>0.89939999999999998</v>
      </c>
      <c r="E368" t="s">
        <v>1395</v>
      </c>
      <c r="F368" t="s">
        <v>1494</v>
      </c>
      <c r="H368" s="360">
        <v>0.89900000000000002</v>
      </c>
      <c r="I368" s="360">
        <v>0.89900000000000002</v>
      </c>
      <c r="J368" s="361">
        <f t="shared" si="6"/>
        <v>0</v>
      </c>
    </row>
    <row r="369" spans="1:10" ht="13.5" thickBot="1" x14ac:dyDescent="0.25">
      <c r="A369" s="192" t="s">
        <v>533</v>
      </c>
      <c r="B369" s="194">
        <v>10500</v>
      </c>
      <c r="C369" s="202">
        <v>0.86150000000000004</v>
      </c>
      <c r="D369" s="202">
        <v>0.88629999999999998</v>
      </c>
      <c r="E369" t="s">
        <v>1416</v>
      </c>
      <c r="F369" t="s">
        <v>1463</v>
      </c>
      <c r="H369" s="360">
        <v>0.86150000000000004</v>
      </c>
      <c r="I369" s="360">
        <v>0.86150000000000004</v>
      </c>
      <c r="J369" s="361">
        <f t="shared" si="6"/>
        <v>0</v>
      </c>
    </row>
    <row r="370" spans="1:10" ht="13.5" thickBot="1" x14ac:dyDescent="0.25">
      <c r="A370" s="192" t="s">
        <v>166</v>
      </c>
      <c r="B370" s="194">
        <v>19740</v>
      </c>
      <c r="C370" s="202">
        <v>1.0245</v>
      </c>
      <c r="D370" s="202">
        <v>1.0355000000000001</v>
      </c>
      <c r="E370" t="s">
        <v>1392</v>
      </c>
      <c r="F370" t="s">
        <v>1458</v>
      </c>
      <c r="H370" s="360">
        <v>1.0245</v>
      </c>
      <c r="I370" s="360">
        <v>1.0245</v>
      </c>
      <c r="J370" s="361">
        <f t="shared" si="6"/>
        <v>0</v>
      </c>
    </row>
    <row r="371" spans="1:10" ht="13.5" thickBot="1" x14ac:dyDescent="0.25">
      <c r="A371" s="192" t="s">
        <v>534</v>
      </c>
      <c r="B371" s="194">
        <v>12060</v>
      </c>
      <c r="C371" s="202">
        <v>0.94900000000000007</v>
      </c>
      <c r="D371" s="202">
        <v>0.93669999999999998</v>
      </c>
      <c r="E371" t="s">
        <v>1416</v>
      </c>
      <c r="F371" t="s">
        <v>1463</v>
      </c>
      <c r="H371" s="360">
        <v>0.94900000000000007</v>
      </c>
      <c r="I371" s="360">
        <v>0.94900000000000007</v>
      </c>
      <c r="J371" s="361">
        <f t="shared" si="6"/>
        <v>0</v>
      </c>
    </row>
    <row r="372" spans="1:10" ht="13.5" thickBot="1" x14ac:dyDescent="0.25">
      <c r="A372" s="192" t="s">
        <v>535</v>
      </c>
      <c r="B372" s="194">
        <v>29940</v>
      </c>
      <c r="C372" s="202">
        <v>0.88030000000000008</v>
      </c>
      <c r="D372" s="202">
        <v>0.90249999999999997</v>
      </c>
      <c r="E372" t="s">
        <v>1408</v>
      </c>
      <c r="F372" t="s">
        <v>1469</v>
      </c>
      <c r="H372" s="360">
        <v>0.88030000000000008</v>
      </c>
      <c r="I372" s="360">
        <v>0.88030000000000008</v>
      </c>
      <c r="J372" s="361">
        <f t="shared" si="6"/>
        <v>0</v>
      </c>
    </row>
    <row r="373" spans="1:10" ht="13.5" thickBot="1" x14ac:dyDescent="0.25">
      <c r="A373" s="192" t="s">
        <v>536</v>
      </c>
      <c r="B373" s="194">
        <v>36540</v>
      </c>
      <c r="C373" s="202">
        <v>0.93890000000000007</v>
      </c>
      <c r="D373" s="202">
        <v>0.94330000000000003</v>
      </c>
      <c r="E373" t="s">
        <v>1435</v>
      </c>
      <c r="F373" t="s">
        <v>1480</v>
      </c>
      <c r="H373" s="360">
        <v>0.93890000000000007</v>
      </c>
      <c r="I373" s="360">
        <v>0.93900000000000006</v>
      </c>
      <c r="J373" s="361">
        <f t="shared" si="6"/>
        <v>-9.9999999999988987E-5</v>
      </c>
    </row>
    <row r="374" spans="1:10" ht="13.5" thickBot="1" x14ac:dyDescent="0.25">
      <c r="A374" s="192" t="s">
        <v>152</v>
      </c>
      <c r="B374" s="194">
        <v>48300</v>
      </c>
      <c r="C374" s="202">
        <v>0.96350000000000002</v>
      </c>
      <c r="D374" s="202">
        <v>1.0076000000000001</v>
      </c>
      <c r="E374" t="s">
        <v>1413</v>
      </c>
      <c r="F374" t="s">
        <v>1501</v>
      </c>
      <c r="H374" s="360">
        <v>0.96350000000000002</v>
      </c>
      <c r="I374" s="360">
        <v>0.96350000000000002</v>
      </c>
      <c r="J374" s="361">
        <f t="shared" si="6"/>
        <v>0</v>
      </c>
    </row>
    <row r="375" spans="1:10" ht="13.5" thickBot="1" x14ac:dyDescent="0.25">
      <c r="A375" s="192" t="s">
        <v>187</v>
      </c>
      <c r="B375" s="194">
        <v>20260</v>
      </c>
      <c r="C375" s="202">
        <v>0.96870000000000001</v>
      </c>
      <c r="D375" s="202">
        <v>1.0198</v>
      </c>
      <c r="E375" t="s">
        <v>1411</v>
      </c>
      <c r="F375" t="s">
        <v>1503</v>
      </c>
      <c r="H375" s="360">
        <v>0.96870000000000001</v>
      </c>
      <c r="I375" s="360">
        <v>0.96879999999999999</v>
      </c>
      <c r="J375" s="361">
        <f t="shared" si="6"/>
        <v>-9.9999999999988987E-5</v>
      </c>
    </row>
    <row r="376" spans="1:10" ht="13.5" thickBot="1" x14ac:dyDescent="0.25">
      <c r="A376" s="192" t="s">
        <v>537</v>
      </c>
      <c r="B376" s="194">
        <v>16974</v>
      </c>
      <c r="C376" s="202">
        <v>1.0511000000000001</v>
      </c>
      <c r="D376" s="202">
        <v>1.0552999999999999</v>
      </c>
      <c r="E376" t="s">
        <v>1401</v>
      </c>
      <c r="F376" t="s">
        <v>1466</v>
      </c>
      <c r="H376" s="360">
        <v>1.0511000000000001</v>
      </c>
      <c r="I376" s="360">
        <v>1.0511000000000001</v>
      </c>
      <c r="J376" s="361">
        <f t="shared" si="6"/>
        <v>0</v>
      </c>
    </row>
    <row r="377" spans="1:10" ht="13.5" thickBot="1" x14ac:dyDescent="0.25">
      <c r="A377" s="192" t="s">
        <v>538</v>
      </c>
      <c r="B377" s="194">
        <v>20220</v>
      </c>
      <c r="C377" s="202">
        <v>0.88040000000000007</v>
      </c>
      <c r="D377" s="202">
        <v>0.8992</v>
      </c>
      <c r="E377" t="s">
        <v>1420</v>
      </c>
      <c r="F377" t="s">
        <v>1468</v>
      </c>
      <c r="H377" s="360">
        <v>0.88040000000000007</v>
      </c>
      <c r="I377" s="360">
        <v>0.88040000000000007</v>
      </c>
      <c r="J377" s="361">
        <f t="shared" si="6"/>
        <v>0</v>
      </c>
    </row>
    <row r="378" spans="1:10" ht="13.5" thickBot="1" x14ac:dyDescent="0.25">
      <c r="A378" s="192" t="s">
        <v>539</v>
      </c>
      <c r="B378" s="194">
        <v>20500</v>
      </c>
      <c r="C378" s="202">
        <v>0.9869</v>
      </c>
      <c r="D378" s="202">
        <v>0.97970000000000002</v>
      </c>
      <c r="E378" t="s">
        <v>1397</v>
      </c>
      <c r="F378" t="s">
        <v>1486</v>
      </c>
      <c r="H378" s="360">
        <v>0.9869</v>
      </c>
      <c r="I378" s="360">
        <v>0.9870000000000001</v>
      </c>
      <c r="J378" s="361">
        <f t="shared" si="6"/>
        <v>-1.0000000000010001E-4</v>
      </c>
    </row>
    <row r="379" spans="1:10" ht="13.5" thickBot="1" x14ac:dyDescent="0.25">
      <c r="A379" s="192" t="s">
        <v>540</v>
      </c>
      <c r="B379" s="194">
        <v>20524</v>
      </c>
      <c r="C379" s="202">
        <v>1.2263000000000002</v>
      </c>
      <c r="D379" s="202">
        <v>1.1205000000000001</v>
      </c>
      <c r="E379" t="s">
        <v>1399</v>
      </c>
      <c r="F379" t="s">
        <v>1485</v>
      </c>
      <c r="H379" s="360">
        <v>1.2263000000000002</v>
      </c>
      <c r="I379" s="360">
        <v>1.2263000000000002</v>
      </c>
      <c r="J379" s="361">
        <f t="shared" si="6"/>
        <v>0</v>
      </c>
    </row>
    <row r="380" spans="1:10" ht="13.5" thickBot="1" x14ac:dyDescent="0.25">
      <c r="A380" s="192" t="s">
        <v>541</v>
      </c>
      <c r="B380" s="194">
        <v>27260</v>
      </c>
      <c r="C380" s="202">
        <v>0.90340000000000009</v>
      </c>
      <c r="D380" s="202">
        <v>0.89570000000000005</v>
      </c>
      <c r="E380" t="s">
        <v>1396</v>
      </c>
      <c r="F380" t="s">
        <v>1462</v>
      </c>
      <c r="H380" s="360">
        <v>0.90340000000000009</v>
      </c>
      <c r="I380" s="360">
        <v>0.90340000000000009</v>
      </c>
      <c r="J380" s="361">
        <f t="shared" si="6"/>
        <v>0</v>
      </c>
    </row>
    <row r="381" spans="1:10" ht="13.5" thickBot="1" x14ac:dyDescent="0.25">
      <c r="A381" s="192" t="s">
        <v>542</v>
      </c>
      <c r="B381" s="194">
        <v>12940</v>
      </c>
      <c r="C381" s="202">
        <v>0.79610000000000003</v>
      </c>
      <c r="D381" s="202">
        <v>0.76780000000000004</v>
      </c>
      <c r="E381" t="s">
        <v>1390</v>
      </c>
      <c r="F381" t="s">
        <v>1471</v>
      </c>
      <c r="H381" s="360">
        <v>0.79610000000000003</v>
      </c>
      <c r="I381" s="360">
        <v>0.79610000000000003</v>
      </c>
      <c r="J381" s="361">
        <f t="shared" si="6"/>
        <v>0</v>
      </c>
    </row>
    <row r="382" spans="1:10" ht="13.5" thickBot="1" x14ac:dyDescent="0.25">
      <c r="A382" s="192" t="s">
        <v>543</v>
      </c>
      <c r="B382" s="194">
        <v>12940</v>
      </c>
      <c r="C382" s="202">
        <v>0.79610000000000003</v>
      </c>
      <c r="D382" s="202">
        <v>0.76780000000000004</v>
      </c>
      <c r="E382" t="s">
        <v>1390</v>
      </c>
      <c r="F382" t="s">
        <v>1471</v>
      </c>
      <c r="H382" s="360">
        <v>0.79610000000000003</v>
      </c>
      <c r="I382" s="360">
        <v>0.79610000000000003</v>
      </c>
      <c r="J382" s="361">
        <f t="shared" si="6"/>
        <v>0</v>
      </c>
    </row>
    <row r="383" spans="1:10" ht="13.5" thickBot="1" x14ac:dyDescent="0.25">
      <c r="A383" s="192" t="s">
        <v>544</v>
      </c>
      <c r="B383" s="194">
        <v>29620</v>
      </c>
      <c r="C383" s="202">
        <v>0.99880000000000002</v>
      </c>
      <c r="D383" s="202">
        <v>1.0351999999999999</v>
      </c>
      <c r="E383" t="s">
        <v>1418</v>
      </c>
      <c r="F383" t="s">
        <v>1475</v>
      </c>
      <c r="H383" s="360">
        <v>0.99880000000000002</v>
      </c>
      <c r="I383" s="360">
        <v>0.99880000000000002</v>
      </c>
      <c r="J383" s="361">
        <f t="shared" si="6"/>
        <v>0</v>
      </c>
    </row>
    <row r="384" spans="1:10" ht="13.5" thickBot="1" x14ac:dyDescent="0.25">
      <c r="A384" s="192" t="s">
        <v>188</v>
      </c>
      <c r="B384" s="194">
        <v>20740</v>
      </c>
      <c r="C384" s="202">
        <v>0.98920000000000008</v>
      </c>
      <c r="D384" s="202">
        <v>0.99709999999999999</v>
      </c>
      <c r="E384" t="s">
        <v>1411</v>
      </c>
      <c r="F384" t="s">
        <v>1503</v>
      </c>
      <c r="H384" s="360">
        <v>0.98920000000000008</v>
      </c>
      <c r="I384" s="360">
        <v>0.98920000000000008</v>
      </c>
      <c r="J384" s="361">
        <f t="shared" si="6"/>
        <v>0</v>
      </c>
    </row>
    <row r="385" spans="1:10" ht="13.5" thickBot="1" x14ac:dyDescent="0.25">
      <c r="A385" s="192" t="s">
        <v>545</v>
      </c>
      <c r="B385" s="194">
        <v>46660</v>
      </c>
      <c r="C385" s="202">
        <v>0.7369</v>
      </c>
      <c r="D385" s="202">
        <v>0.72909999999999997</v>
      </c>
      <c r="E385" t="s">
        <v>1416</v>
      </c>
      <c r="F385" t="s">
        <v>1463</v>
      </c>
      <c r="H385" s="360">
        <v>0.7369</v>
      </c>
      <c r="I385" s="360">
        <v>0.7369</v>
      </c>
      <c r="J385" s="361">
        <f t="shared" si="6"/>
        <v>0</v>
      </c>
    </row>
    <row r="386" spans="1:10" ht="13.5" thickBot="1" x14ac:dyDescent="0.25">
      <c r="A386" s="192" t="s">
        <v>546</v>
      </c>
      <c r="B386" s="194">
        <v>36220</v>
      </c>
      <c r="C386" s="202">
        <v>0.90150000000000008</v>
      </c>
      <c r="D386" s="202">
        <v>0.92579999999999996</v>
      </c>
      <c r="E386" t="s">
        <v>1412</v>
      </c>
      <c r="F386" t="s">
        <v>1497</v>
      </c>
      <c r="H386" s="360">
        <v>0.90150000000000008</v>
      </c>
      <c r="I386" s="360">
        <v>0.90160000000000007</v>
      </c>
      <c r="J386" s="361">
        <f t="shared" si="6"/>
        <v>-9.9999999999988987E-5</v>
      </c>
    </row>
    <row r="387" spans="1:10" ht="13.5" thickBot="1" x14ac:dyDescent="0.25">
      <c r="A387" s="192" t="s">
        <v>547</v>
      </c>
      <c r="B387" s="194">
        <v>40580</v>
      </c>
      <c r="C387" s="202">
        <v>0.84989999999999999</v>
      </c>
      <c r="D387" s="202">
        <v>0.85860000000000003</v>
      </c>
      <c r="E387" t="s">
        <v>1397</v>
      </c>
      <c r="F387" t="s">
        <v>1486</v>
      </c>
      <c r="H387" s="360">
        <v>0.84989999999999999</v>
      </c>
      <c r="I387" s="360">
        <v>0.84989999999999999</v>
      </c>
      <c r="J387" s="361">
        <f t="shared" si="6"/>
        <v>0</v>
      </c>
    </row>
    <row r="388" spans="1:10" ht="13.5" thickBot="1" x14ac:dyDescent="0.25">
      <c r="A388" s="192" t="s">
        <v>548</v>
      </c>
      <c r="B388" s="194">
        <v>12260</v>
      </c>
      <c r="C388" s="202">
        <v>0.88100000000000001</v>
      </c>
      <c r="D388" s="202">
        <v>0.90549999999999997</v>
      </c>
      <c r="E388" t="s">
        <v>1395</v>
      </c>
      <c r="F388" t="s">
        <v>1494</v>
      </c>
      <c r="H388" s="360">
        <v>0.88100000000000001</v>
      </c>
      <c r="I388" s="360">
        <v>0.88100000000000001</v>
      </c>
      <c r="J388" s="361">
        <f t="shared" si="6"/>
        <v>0</v>
      </c>
    </row>
    <row r="389" spans="1:10" ht="13.5" thickBot="1" x14ac:dyDescent="0.25">
      <c r="A389" s="192" t="s">
        <v>549</v>
      </c>
      <c r="B389" s="194">
        <v>14540</v>
      </c>
      <c r="C389" s="202">
        <v>0.8125</v>
      </c>
      <c r="D389" s="202">
        <v>0.82289999999999996</v>
      </c>
      <c r="E389" t="s">
        <v>1404</v>
      </c>
      <c r="F389" t="s">
        <v>1470</v>
      </c>
      <c r="H389" s="360">
        <v>0.8125</v>
      </c>
      <c r="I389" s="360">
        <v>0.8125</v>
      </c>
      <c r="J389" s="361">
        <f t="shared" si="6"/>
        <v>0</v>
      </c>
    </row>
    <row r="390" spans="1:10" ht="13.5" thickBot="1" x14ac:dyDescent="0.25">
      <c r="A390" s="192" t="s">
        <v>550</v>
      </c>
      <c r="B390" s="194">
        <v>42340</v>
      </c>
      <c r="C390" s="202">
        <v>0.79549999999999998</v>
      </c>
      <c r="D390" s="202">
        <v>0.79959999999999998</v>
      </c>
      <c r="E390" t="s">
        <v>1416</v>
      </c>
      <c r="F390" t="s">
        <v>1463</v>
      </c>
      <c r="H390" s="360">
        <v>0.79549999999999998</v>
      </c>
      <c r="I390" s="360">
        <v>0.79549999999999998</v>
      </c>
      <c r="J390" s="361">
        <f t="shared" si="6"/>
        <v>0</v>
      </c>
    </row>
    <row r="391" spans="1:10" ht="13.5" thickBot="1" x14ac:dyDescent="0.25">
      <c r="A391" s="192" t="s">
        <v>167</v>
      </c>
      <c r="B391" s="194">
        <v>17820</v>
      </c>
      <c r="C391" s="202">
        <v>0.95400000000000007</v>
      </c>
      <c r="D391" s="202">
        <v>0.95240000000000002</v>
      </c>
      <c r="E391" t="s">
        <v>1392</v>
      </c>
      <c r="F391" t="s">
        <v>1458</v>
      </c>
      <c r="H391" s="360">
        <v>0.95400000000000007</v>
      </c>
      <c r="I391" s="360">
        <v>0.95410000000000006</v>
      </c>
      <c r="J391" s="361">
        <f t="shared" si="6"/>
        <v>-9.9999999999988987E-5</v>
      </c>
    </row>
    <row r="392" spans="1:10" ht="13.5" thickBot="1" x14ac:dyDescent="0.25">
      <c r="A392" s="192" t="s">
        <v>552</v>
      </c>
      <c r="B392" s="194">
        <v>21340</v>
      </c>
      <c r="C392" s="202">
        <v>0.79660000000000009</v>
      </c>
      <c r="D392" s="202">
        <v>0.79069999999999996</v>
      </c>
      <c r="E392" t="s">
        <v>1412</v>
      </c>
      <c r="F392" t="s">
        <v>1497</v>
      </c>
      <c r="H392" s="360">
        <v>0.79660000000000009</v>
      </c>
      <c r="I392" s="360">
        <v>0.79660000000000009</v>
      </c>
      <c r="J392" s="361">
        <f t="shared" si="6"/>
        <v>0</v>
      </c>
    </row>
    <row r="393" spans="1:10" ht="13.5" thickBot="1" x14ac:dyDescent="0.25">
      <c r="A393" s="192" t="s">
        <v>168</v>
      </c>
      <c r="B393" s="194">
        <v>19740</v>
      </c>
      <c r="C393" s="202">
        <v>1.0245</v>
      </c>
      <c r="D393" s="202">
        <v>1.0355000000000001</v>
      </c>
      <c r="E393" t="s">
        <v>1392</v>
      </c>
      <c r="F393" t="s">
        <v>1458</v>
      </c>
      <c r="G393" s="356"/>
      <c r="H393" s="360">
        <v>1.0245</v>
      </c>
      <c r="I393" s="360">
        <v>1.0245</v>
      </c>
      <c r="J393" s="361">
        <f t="shared" si="6"/>
        <v>0</v>
      </c>
    </row>
    <row r="394" spans="1:10" ht="13.5" thickBot="1" x14ac:dyDescent="0.25">
      <c r="A394" s="192" t="s">
        <v>553</v>
      </c>
      <c r="B394" s="194">
        <v>21140</v>
      </c>
      <c r="C394" s="202">
        <v>0.8852000000000001</v>
      </c>
      <c r="D394" s="202">
        <v>0.90359999999999996</v>
      </c>
      <c r="E394" t="s">
        <v>1403</v>
      </c>
      <c r="F394" t="s">
        <v>1467</v>
      </c>
      <c r="H394" s="360">
        <v>0.8852000000000001</v>
      </c>
      <c r="I394" s="360">
        <v>0.88530000000000009</v>
      </c>
      <c r="J394" s="361">
        <f t="shared" si="6"/>
        <v>-9.9999999999988987E-5</v>
      </c>
    </row>
    <row r="395" spans="1:10" ht="13.5" thickBot="1" x14ac:dyDescent="0.25">
      <c r="A395" s="192" t="s">
        <v>554</v>
      </c>
      <c r="B395" s="194">
        <v>19124</v>
      </c>
      <c r="C395" s="202">
        <v>0.98620000000000008</v>
      </c>
      <c r="D395" s="202">
        <v>0.98480000000000001</v>
      </c>
      <c r="E395" t="s">
        <v>1412</v>
      </c>
      <c r="F395" t="s">
        <v>1497</v>
      </c>
      <c r="G395" s="356"/>
      <c r="H395" s="360">
        <v>0.98620000000000008</v>
      </c>
      <c r="I395" s="360">
        <v>0.98620000000000008</v>
      </c>
      <c r="J395" s="361">
        <f t="shared" si="6"/>
        <v>0</v>
      </c>
    </row>
    <row r="396" spans="1:10" ht="13.5" thickBot="1" x14ac:dyDescent="0.25">
      <c r="A396" s="192" t="s">
        <v>555</v>
      </c>
      <c r="B396" s="194">
        <v>33860</v>
      </c>
      <c r="C396" s="202">
        <v>0.74890000000000001</v>
      </c>
      <c r="D396" s="202">
        <v>0.73089999999999999</v>
      </c>
      <c r="E396" t="s">
        <v>1415</v>
      </c>
      <c r="F396" t="s">
        <v>1453</v>
      </c>
      <c r="H396" s="360">
        <v>0.74890000000000001</v>
      </c>
      <c r="I396" s="360">
        <v>0.74890000000000001</v>
      </c>
      <c r="J396" s="361">
        <f t="shared" si="6"/>
        <v>0</v>
      </c>
    </row>
    <row r="397" spans="1:10" ht="13.5" thickBot="1" x14ac:dyDescent="0.25">
      <c r="A397" s="192" t="s">
        <v>556</v>
      </c>
      <c r="B397" s="194">
        <v>15380</v>
      </c>
      <c r="C397" s="202">
        <v>1.0393000000000001</v>
      </c>
      <c r="D397" s="202">
        <v>1.0596000000000001</v>
      </c>
      <c r="E397" t="s">
        <v>1399</v>
      </c>
      <c r="F397" t="s">
        <v>1485</v>
      </c>
      <c r="H397" s="360">
        <v>1.0393000000000001</v>
      </c>
      <c r="I397" s="360">
        <v>1.0393000000000001</v>
      </c>
      <c r="J397" s="361">
        <f t="shared" si="6"/>
        <v>0</v>
      </c>
    </row>
    <row r="398" spans="1:10" ht="13.5" thickBot="1" x14ac:dyDescent="0.25">
      <c r="A398" s="192" t="s">
        <v>557</v>
      </c>
      <c r="B398" s="194">
        <v>21500</v>
      </c>
      <c r="C398" s="202">
        <v>0.75870000000000004</v>
      </c>
      <c r="D398" s="202">
        <v>0.78849999999999998</v>
      </c>
      <c r="E398" t="s">
        <v>1393</v>
      </c>
      <c r="F398" t="s">
        <v>1491</v>
      </c>
      <c r="H398" s="360">
        <v>0.75870000000000004</v>
      </c>
      <c r="I398" s="360">
        <v>0.75870000000000004</v>
      </c>
      <c r="J398" s="361">
        <f t="shared" si="6"/>
        <v>0</v>
      </c>
    </row>
    <row r="399" spans="1:10" ht="13.5" thickBot="1" x14ac:dyDescent="0.25">
      <c r="A399" s="192" t="s">
        <v>558</v>
      </c>
      <c r="B399" s="194">
        <v>37860</v>
      </c>
      <c r="C399" s="202">
        <v>0.82300000000000006</v>
      </c>
      <c r="D399" s="202">
        <v>0.83150000000000002</v>
      </c>
      <c r="E399" t="s">
        <v>1396</v>
      </c>
      <c r="F399" t="s">
        <v>1462</v>
      </c>
      <c r="H399" s="360">
        <v>0.82300000000000006</v>
      </c>
      <c r="I399" s="360">
        <v>0.82300000000000006</v>
      </c>
      <c r="J399" s="361">
        <f t="shared" si="6"/>
        <v>0</v>
      </c>
    </row>
    <row r="400" spans="1:10" ht="13.5" thickBot="1" x14ac:dyDescent="0.25">
      <c r="A400" s="192" t="s">
        <v>559</v>
      </c>
      <c r="B400" s="194">
        <v>15764</v>
      </c>
      <c r="C400" s="202">
        <v>1.1133</v>
      </c>
      <c r="D400" s="202">
        <v>1.0949</v>
      </c>
      <c r="E400" t="s">
        <v>1417</v>
      </c>
      <c r="F400" t="s">
        <v>1474</v>
      </c>
      <c r="H400" s="360">
        <v>1.1133</v>
      </c>
      <c r="I400" s="360">
        <v>1.1133</v>
      </c>
      <c r="J400" s="361">
        <f t="shared" si="6"/>
        <v>0</v>
      </c>
    </row>
    <row r="401" spans="1:10" ht="13.5" thickBot="1" x14ac:dyDescent="0.25">
      <c r="A401" s="192" t="s">
        <v>560</v>
      </c>
      <c r="B401" s="194">
        <v>35084</v>
      </c>
      <c r="C401" s="202">
        <v>1.1418000000000001</v>
      </c>
      <c r="D401" s="202">
        <v>1.1443000000000001</v>
      </c>
      <c r="E401" t="s">
        <v>1414</v>
      </c>
      <c r="F401" t="s">
        <v>1483</v>
      </c>
      <c r="H401" s="360">
        <v>1.1418000000000001</v>
      </c>
      <c r="I401" s="360">
        <v>1.1418000000000001</v>
      </c>
      <c r="J401" s="361">
        <f t="shared" si="6"/>
        <v>0</v>
      </c>
    </row>
    <row r="402" spans="1:10" ht="13.5" thickBot="1" x14ac:dyDescent="0.25">
      <c r="A402" s="192" t="s">
        <v>561</v>
      </c>
      <c r="B402" s="194">
        <v>23460</v>
      </c>
      <c r="C402" s="202">
        <v>0.66660000000000008</v>
      </c>
      <c r="D402" s="202">
        <v>0.69259999999999999</v>
      </c>
      <c r="E402" t="s">
        <v>1415</v>
      </c>
      <c r="F402" t="s">
        <v>1453</v>
      </c>
      <c r="H402" s="360">
        <v>0.66660000000000008</v>
      </c>
      <c r="I402" s="360">
        <v>0.66660000000000008</v>
      </c>
      <c r="J402" s="361">
        <f t="shared" si="6"/>
        <v>0</v>
      </c>
    </row>
    <row r="403" spans="1:10" ht="13.5" thickBot="1" x14ac:dyDescent="0.25">
      <c r="A403" s="192" t="s">
        <v>562</v>
      </c>
      <c r="B403" s="194">
        <v>21820</v>
      </c>
      <c r="C403" s="202">
        <v>1.0874000000000001</v>
      </c>
      <c r="D403" s="202">
        <v>1.0998000000000001</v>
      </c>
      <c r="E403" t="s">
        <v>1406</v>
      </c>
      <c r="F403" t="s">
        <v>1454</v>
      </c>
      <c r="H403" s="360">
        <v>1.0874000000000001</v>
      </c>
      <c r="I403" s="360">
        <v>1.0874000000000001</v>
      </c>
      <c r="J403" s="361">
        <f t="shared" si="6"/>
        <v>0</v>
      </c>
    </row>
    <row r="404" spans="1:10" ht="13.5" thickBot="1" x14ac:dyDescent="0.25">
      <c r="A404" s="192" t="s">
        <v>563</v>
      </c>
      <c r="B404" s="194">
        <v>47894</v>
      </c>
      <c r="C404" s="202">
        <v>1.0137</v>
      </c>
      <c r="D404" s="202">
        <v>1.0347</v>
      </c>
      <c r="E404" t="s">
        <v>1400</v>
      </c>
      <c r="F404" t="s">
        <v>1500</v>
      </c>
      <c r="H404" s="360">
        <v>1.0137</v>
      </c>
      <c r="I404" s="360">
        <v>1.0137</v>
      </c>
      <c r="J404" s="361">
        <f t="shared" si="6"/>
        <v>0</v>
      </c>
    </row>
    <row r="405" spans="1:10" ht="13.5" thickBot="1" x14ac:dyDescent="0.25">
      <c r="A405" s="192" t="s">
        <v>564</v>
      </c>
      <c r="B405" s="194">
        <v>47894</v>
      </c>
      <c r="C405" s="202">
        <v>1.0137</v>
      </c>
      <c r="D405" s="202">
        <v>1.0347</v>
      </c>
      <c r="E405" t="s">
        <v>1400</v>
      </c>
      <c r="F405" t="s">
        <v>1500</v>
      </c>
      <c r="H405" s="360">
        <v>1.0137</v>
      </c>
      <c r="I405" s="360">
        <v>1.0137</v>
      </c>
      <c r="J405" s="361">
        <f t="shared" si="6"/>
        <v>0</v>
      </c>
    </row>
    <row r="406" spans="1:10" ht="13.5" thickBot="1" x14ac:dyDescent="0.25">
      <c r="A406" s="192" t="s">
        <v>565</v>
      </c>
      <c r="B406" s="194">
        <v>14860</v>
      </c>
      <c r="C406" s="202">
        <v>1.2614000000000001</v>
      </c>
      <c r="D406" s="202">
        <v>1.2925</v>
      </c>
      <c r="E406" t="s">
        <v>1434</v>
      </c>
      <c r="F406" t="s">
        <v>1459</v>
      </c>
      <c r="H406" s="360">
        <v>1.2614000000000001</v>
      </c>
      <c r="I406" s="360">
        <v>1.2614000000000001</v>
      </c>
      <c r="J406" s="361">
        <f t="shared" si="6"/>
        <v>0</v>
      </c>
    </row>
    <row r="407" spans="1:10" ht="13.5" thickBot="1" x14ac:dyDescent="0.25">
      <c r="A407" s="192" t="s">
        <v>566</v>
      </c>
      <c r="B407" s="194">
        <v>18140</v>
      </c>
      <c r="C407" s="202">
        <v>0.96790000000000009</v>
      </c>
      <c r="D407" s="202">
        <v>0.97919999999999996</v>
      </c>
      <c r="E407" t="s">
        <v>1405</v>
      </c>
      <c r="F407" t="s">
        <v>1488</v>
      </c>
      <c r="H407" s="360">
        <v>0.96790000000000009</v>
      </c>
      <c r="I407" s="360">
        <v>0.96790000000000009</v>
      </c>
      <c r="J407" s="361">
        <f t="shared" si="6"/>
        <v>0</v>
      </c>
    </row>
    <row r="408" spans="1:10" ht="13.5" thickBot="1" x14ac:dyDescent="0.25">
      <c r="A408" s="192" t="s">
        <v>567</v>
      </c>
      <c r="B408" s="194">
        <v>17900</v>
      </c>
      <c r="C408" s="202">
        <v>0.8296</v>
      </c>
      <c r="D408" s="202">
        <v>0.82879999999999998</v>
      </c>
      <c r="E408" t="s">
        <v>1395</v>
      </c>
      <c r="F408" t="s">
        <v>1494</v>
      </c>
      <c r="H408" s="360">
        <v>0.8296</v>
      </c>
      <c r="I408" s="360">
        <v>0.8296</v>
      </c>
      <c r="J408" s="361">
        <f t="shared" si="6"/>
        <v>0</v>
      </c>
    </row>
    <row r="409" spans="1:10" ht="13.5" thickBot="1" x14ac:dyDescent="0.25">
      <c r="A409" s="192" t="s">
        <v>568</v>
      </c>
      <c r="B409" s="194">
        <v>41980</v>
      </c>
      <c r="C409" s="202">
        <v>0.4168</v>
      </c>
      <c r="D409" s="202">
        <v>0.42670000000000002</v>
      </c>
      <c r="E409" t="s">
        <v>1394</v>
      </c>
      <c r="F409" t="s">
        <v>1492</v>
      </c>
      <c r="H409" s="360">
        <v>0.4168</v>
      </c>
      <c r="I409" s="360">
        <v>0.4168</v>
      </c>
      <c r="J409" s="361">
        <f t="shared" si="6"/>
        <v>0</v>
      </c>
    </row>
    <row r="410" spans="1:10" ht="13.5" thickBot="1" x14ac:dyDescent="0.25">
      <c r="A410" s="192" t="s">
        <v>569</v>
      </c>
      <c r="B410" s="194">
        <v>47894</v>
      </c>
      <c r="C410" s="202">
        <v>1.0137</v>
      </c>
      <c r="D410" s="202">
        <v>1.0347</v>
      </c>
      <c r="E410" t="s">
        <v>1400</v>
      </c>
      <c r="F410" t="s">
        <v>1500</v>
      </c>
      <c r="H410" s="360">
        <v>1.0137</v>
      </c>
      <c r="I410" s="360">
        <v>1.0137</v>
      </c>
      <c r="J410" s="361">
        <f t="shared" si="6"/>
        <v>0</v>
      </c>
    </row>
    <row r="411" spans="1:10" ht="13.5" thickBot="1" x14ac:dyDescent="0.25">
      <c r="A411" s="192" t="s">
        <v>570</v>
      </c>
      <c r="B411" s="194">
        <v>47380</v>
      </c>
      <c r="C411" s="202">
        <v>0.89570000000000005</v>
      </c>
      <c r="D411" s="202">
        <v>0.84570000000000001</v>
      </c>
      <c r="E411" t="s">
        <v>1412</v>
      </c>
      <c r="F411" t="s">
        <v>1497</v>
      </c>
      <c r="H411" s="360">
        <v>0.89570000000000005</v>
      </c>
      <c r="I411" s="360">
        <v>0.89570000000000005</v>
      </c>
      <c r="J411" s="361">
        <f t="shared" si="6"/>
        <v>0</v>
      </c>
    </row>
    <row r="412" spans="1:10" ht="13.5" thickBot="1" x14ac:dyDescent="0.25">
      <c r="A412" s="192" t="s">
        <v>571</v>
      </c>
      <c r="B412" s="194">
        <v>30780</v>
      </c>
      <c r="C412" s="202">
        <v>0.80880000000000007</v>
      </c>
      <c r="D412" s="202">
        <v>0.83379999999999999</v>
      </c>
      <c r="E412" t="s">
        <v>1422</v>
      </c>
      <c r="F412" t="s">
        <v>1456</v>
      </c>
      <c r="H412" s="360">
        <v>0.80880000000000007</v>
      </c>
      <c r="I412" s="360">
        <v>0.80880000000000007</v>
      </c>
      <c r="J412" s="361">
        <f t="shared" si="6"/>
        <v>0</v>
      </c>
    </row>
    <row r="413" spans="1:10" ht="13.5" thickBot="1" x14ac:dyDescent="0.25">
      <c r="A413" s="192" t="s">
        <v>572</v>
      </c>
      <c r="B413" s="194">
        <v>47894</v>
      </c>
      <c r="C413" s="202">
        <v>1.0137</v>
      </c>
      <c r="D413" s="202">
        <v>1.0347</v>
      </c>
      <c r="E413" t="s">
        <v>1400</v>
      </c>
      <c r="F413" t="s">
        <v>1500</v>
      </c>
      <c r="H413" s="360">
        <v>1.0137</v>
      </c>
      <c r="I413" s="360">
        <v>1.0137</v>
      </c>
      <c r="J413" s="361">
        <f t="shared" si="6"/>
        <v>0</v>
      </c>
    </row>
    <row r="414" spans="1:10" ht="13.5" thickBot="1" x14ac:dyDescent="0.25">
      <c r="A414" s="192" t="s">
        <v>573</v>
      </c>
      <c r="B414" s="194">
        <v>12060</v>
      </c>
      <c r="C414" s="202">
        <v>0.94900000000000007</v>
      </c>
      <c r="D414" s="202">
        <v>0.93669999999999998</v>
      </c>
      <c r="E414" t="s">
        <v>1416</v>
      </c>
      <c r="F414" t="s">
        <v>1463</v>
      </c>
      <c r="H414" s="360">
        <v>0.94900000000000007</v>
      </c>
      <c r="I414" s="360">
        <v>0.94900000000000007</v>
      </c>
      <c r="J414" s="361">
        <f t="shared" si="6"/>
        <v>0</v>
      </c>
    </row>
    <row r="415" spans="1:10" ht="13.5" thickBot="1" x14ac:dyDescent="0.25">
      <c r="A415" s="192" t="s">
        <v>574</v>
      </c>
      <c r="B415" s="194">
        <v>30460</v>
      </c>
      <c r="C415" s="202">
        <v>0.90300000000000002</v>
      </c>
      <c r="D415" s="202">
        <v>0.89029999999999998</v>
      </c>
      <c r="E415" t="s">
        <v>1404</v>
      </c>
      <c r="F415" t="s">
        <v>1470</v>
      </c>
      <c r="H415" s="360">
        <v>0.90300000000000002</v>
      </c>
      <c r="I415" s="360">
        <v>0.90310000000000001</v>
      </c>
      <c r="J415" s="361">
        <f t="shared" si="6"/>
        <v>-9.9999999999988987E-5</v>
      </c>
    </row>
    <row r="416" spans="1:10" ht="13.5" thickBot="1" x14ac:dyDescent="0.25">
      <c r="A416" s="192" t="s">
        <v>575</v>
      </c>
      <c r="B416" s="194">
        <v>38300</v>
      </c>
      <c r="C416" s="202">
        <v>0.85130000000000006</v>
      </c>
      <c r="D416" s="202">
        <v>0.87539999999999996</v>
      </c>
      <c r="E416" t="s">
        <v>1393</v>
      </c>
      <c r="F416" t="s">
        <v>1491</v>
      </c>
      <c r="H416" s="360">
        <v>0.85130000000000006</v>
      </c>
      <c r="I416" s="360">
        <v>0.85140000000000005</v>
      </c>
      <c r="J416" s="361">
        <f t="shared" si="6"/>
        <v>-9.9999999999988987E-5</v>
      </c>
    </row>
    <row r="417" spans="1:10" ht="13.5" thickBot="1" x14ac:dyDescent="0.25">
      <c r="A417" s="192" t="s">
        <v>576</v>
      </c>
      <c r="B417" s="194">
        <v>32820</v>
      </c>
      <c r="C417" s="202">
        <v>0.8822000000000001</v>
      </c>
      <c r="D417" s="202">
        <v>0.88600000000000001</v>
      </c>
      <c r="E417" t="s">
        <v>1407</v>
      </c>
      <c r="F417" t="s">
        <v>1496</v>
      </c>
      <c r="H417" s="360">
        <v>0.8822000000000001</v>
      </c>
      <c r="I417" s="360">
        <v>0.88230000000000008</v>
      </c>
      <c r="J417" s="361">
        <f t="shared" si="6"/>
        <v>-9.9999999999988987E-5</v>
      </c>
    </row>
    <row r="418" spans="1:10" ht="13.5" thickBot="1" x14ac:dyDescent="0.25">
      <c r="A418" s="192" t="s">
        <v>577</v>
      </c>
      <c r="B418" s="194">
        <v>13220</v>
      </c>
      <c r="C418" s="202">
        <v>0.77870000000000006</v>
      </c>
      <c r="D418" s="202">
        <v>0.78110000000000002</v>
      </c>
      <c r="E418" t="s">
        <v>1402</v>
      </c>
      <c r="F418" t="s">
        <v>1502</v>
      </c>
      <c r="H418" s="360">
        <v>0.77870000000000006</v>
      </c>
      <c r="I418" s="360">
        <v>0.77870000000000006</v>
      </c>
      <c r="J418" s="361">
        <f t="shared" si="6"/>
        <v>0</v>
      </c>
    </row>
    <row r="419" spans="1:10" ht="13.5" thickBot="1" x14ac:dyDescent="0.25">
      <c r="A419" s="192" t="s">
        <v>578</v>
      </c>
      <c r="B419" s="194">
        <v>40340</v>
      </c>
      <c r="C419" s="202">
        <v>1.0770999999999999</v>
      </c>
      <c r="D419" s="202">
        <v>1.1395</v>
      </c>
      <c r="E419" t="s">
        <v>1421</v>
      </c>
      <c r="F419" t="s">
        <v>1476</v>
      </c>
      <c r="H419" s="360">
        <v>1.0770999999999999</v>
      </c>
      <c r="I419" s="360">
        <v>1.0772000000000002</v>
      </c>
      <c r="J419" s="361">
        <f t="shared" si="6"/>
        <v>-1.0000000000021103E-4</v>
      </c>
    </row>
    <row r="420" spans="1:10" ht="13.5" thickBot="1" x14ac:dyDescent="0.25">
      <c r="A420" s="192" t="s">
        <v>579</v>
      </c>
      <c r="B420" s="194">
        <v>19660</v>
      </c>
      <c r="C420" s="202">
        <v>0.78690000000000004</v>
      </c>
      <c r="D420" s="202">
        <v>0.81850000000000001</v>
      </c>
      <c r="E420" t="s">
        <v>1396</v>
      </c>
      <c r="F420" t="s">
        <v>1462</v>
      </c>
      <c r="H420" s="360">
        <v>0.78690000000000004</v>
      </c>
      <c r="I420" s="360">
        <v>0.78690000000000004</v>
      </c>
      <c r="J420" s="361">
        <f t="shared" si="6"/>
        <v>0</v>
      </c>
    </row>
    <row r="421" spans="1:10" ht="13.5" thickBot="1" x14ac:dyDescent="0.25">
      <c r="A421" s="192" t="s">
        <v>580</v>
      </c>
      <c r="B421" s="194">
        <v>22500</v>
      </c>
      <c r="C421" s="202">
        <v>0.7802</v>
      </c>
      <c r="D421" s="202">
        <v>0.7954</v>
      </c>
      <c r="E421" t="s">
        <v>1395</v>
      </c>
      <c r="F421" t="s">
        <v>1494</v>
      </c>
      <c r="H421" s="360">
        <v>0.7802</v>
      </c>
      <c r="I421" s="360">
        <v>0.7802</v>
      </c>
      <c r="J421" s="361">
        <f t="shared" si="6"/>
        <v>0</v>
      </c>
    </row>
    <row r="422" spans="1:10" ht="13.5" thickBot="1" x14ac:dyDescent="0.25">
      <c r="A422" s="192" t="s">
        <v>581</v>
      </c>
      <c r="B422" s="194">
        <v>41980</v>
      </c>
      <c r="C422" s="202">
        <v>0.4168</v>
      </c>
      <c r="D422" s="202">
        <v>0.42670000000000002</v>
      </c>
      <c r="E422" t="s">
        <v>1394</v>
      </c>
      <c r="F422" t="s">
        <v>1492</v>
      </c>
      <c r="H422" s="360">
        <v>0.4168</v>
      </c>
      <c r="I422" s="360">
        <v>0.4168</v>
      </c>
      <c r="J422" s="361">
        <f t="shared" si="6"/>
        <v>0</v>
      </c>
    </row>
    <row r="423" spans="1:10" ht="13.5" thickBot="1" x14ac:dyDescent="0.25">
      <c r="A423" s="192" t="s">
        <v>582</v>
      </c>
      <c r="B423" s="194">
        <v>40660</v>
      </c>
      <c r="C423" s="202">
        <v>0.88930000000000009</v>
      </c>
      <c r="D423" s="202">
        <v>0.88770000000000004</v>
      </c>
      <c r="E423" t="s">
        <v>1416</v>
      </c>
      <c r="F423" t="s">
        <v>1463</v>
      </c>
      <c r="H423" s="360">
        <v>0.88930000000000009</v>
      </c>
      <c r="I423" s="360">
        <v>0.88930000000000009</v>
      </c>
      <c r="J423" s="361">
        <f t="shared" si="6"/>
        <v>0</v>
      </c>
    </row>
    <row r="424" spans="1:10" ht="13.5" thickBot="1" x14ac:dyDescent="0.25">
      <c r="A424" s="192" t="s">
        <v>583</v>
      </c>
      <c r="B424" s="194">
        <v>31140</v>
      </c>
      <c r="C424" s="202">
        <v>0.87530000000000008</v>
      </c>
      <c r="D424" s="202">
        <v>0.86890000000000001</v>
      </c>
      <c r="E424" t="s">
        <v>1403</v>
      </c>
      <c r="F424" t="s">
        <v>1467</v>
      </c>
      <c r="H424" s="360">
        <v>0.87530000000000008</v>
      </c>
      <c r="I424" s="360">
        <v>0.87530000000000008</v>
      </c>
      <c r="J424" s="361">
        <f t="shared" ref="J424:J487" si="7">+H424-I424</f>
        <v>0</v>
      </c>
    </row>
    <row r="425" spans="1:10" ht="13.5" thickBot="1" x14ac:dyDescent="0.25">
      <c r="A425" s="192" t="s">
        <v>584</v>
      </c>
      <c r="B425" s="194">
        <v>13980</v>
      </c>
      <c r="C425" s="202">
        <v>0.85710000000000008</v>
      </c>
      <c r="D425" s="202">
        <v>0.83989999999999998</v>
      </c>
      <c r="E425" t="s">
        <v>1400</v>
      </c>
      <c r="F425" t="s">
        <v>1500</v>
      </c>
      <c r="H425" s="360">
        <v>0.85710000000000008</v>
      </c>
      <c r="I425" s="360">
        <v>0.85710000000000008</v>
      </c>
      <c r="J425" s="361">
        <f t="shared" si="7"/>
        <v>0</v>
      </c>
    </row>
    <row r="426" spans="1:10" ht="13.5" thickBot="1" x14ac:dyDescent="0.25">
      <c r="A426" s="192" t="s">
        <v>585</v>
      </c>
      <c r="B426" s="194">
        <v>16820</v>
      </c>
      <c r="C426" s="202">
        <v>0.92500000000000004</v>
      </c>
      <c r="D426" s="202">
        <v>0.97989999999999999</v>
      </c>
      <c r="E426" t="s">
        <v>1400</v>
      </c>
      <c r="F426" t="s">
        <v>1500</v>
      </c>
      <c r="H426" s="360">
        <v>0.92500000000000004</v>
      </c>
      <c r="I426" s="360">
        <v>0.92510000000000003</v>
      </c>
      <c r="J426" s="361">
        <f t="shared" si="7"/>
        <v>-9.9999999999988987E-5</v>
      </c>
    </row>
    <row r="427" spans="1:10" ht="13.5" thickBot="1" x14ac:dyDescent="0.25">
      <c r="A427" s="192" t="s">
        <v>189</v>
      </c>
      <c r="B427" s="194">
        <v>22540</v>
      </c>
      <c r="C427" s="202">
        <v>0.89030000000000009</v>
      </c>
      <c r="D427" s="202">
        <v>0.91220000000000001</v>
      </c>
      <c r="E427" t="s">
        <v>1411</v>
      </c>
      <c r="F427" t="s">
        <v>1503</v>
      </c>
      <c r="H427" s="360">
        <v>0.89030000000000009</v>
      </c>
      <c r="I427" s="360">
        <v>0.89030000000000009</v>
      </c>
      <c r="J427" s="361">
        <f t="shared" si="7"/>
        <v>0</v>
      </c>
    </row>
    <row r="428" spans="1:10" ht="13.5" thickBot="1" x14ac:dyDescent="0.25">
      <c r="A428" s="192" t="s">
        <v>586</v>
      </c>
      <c r="B428" s="194">
        <v>16580</v>
      </c>
      <c r="C428" s="202">
        <v>0.85860000000000003</v>
      </c>
      <c r="D428" s="202">
        <v>0.8851</v>
      </c>
      <c r="E428" t="s">
        <v>1401</v>
      </c>
      <c r="F428" t="s">
        <v>1466</v>
      </c>
      <c r="H428" s="360">
        <v>0.85860000000000003</v>
      </c>
      <c r="I428" s="360">
        <v>0.85870000000000002</v>
      </c>
      <c r="J428" s="361">
        <f t="shared" si="7"/>
        <v>-9.9999999999988987E-5</v>
      </c>
    </row>
    <row r="429" spans="1:10" ht="13.5" thickBot="1" x14ac:dyDescent="0.25">
      <c r="A429" s="192" t="s">
        <v>587</v>
      </c>
      <c r="B429" s="194">
        <v>25620</v>
      </c>
      <c r="C429" s="202">
        <v>0.76550000000000007</v>
      </c>
      <c r="D429" s="202">
        <v>0.77700000000000002</v>
      </c>
      <c r="E429" t="s">
        <v>1432</v>
      </c>
      <c r="F429" t="s">
        <v>1477</v>
      </c>
      <c r="H429" s="360">
        <v>0.76550000000000007</v>
      </c>
      <c r="I429" s="360">
        <v>0.76560000000000006</v>
      </c>
      <c r="J429" s="361">
        <f t="shared" si="7"/>
        <v>-9.9999999999988987E-5</v>
      </c>
    </row>
    <row r="430" spans="1:10" ht="13.5" thickBot="1" x14ac:dyDescent="0.25">
      <c r="A430" s="192" t="s">
        <v>588</v>
      </c>
      <c r="B430" s="194">
        <v>12060</v>
      </c>
      <c r="C430" s="202">
        <v>0.94900000000000007</v>
      </c>
      <c r="D430" s="202">
        <v>0.93669999999999998</v>
      </c>
      <c r="E430" t="s">
        <v>1416</v>
      </c>
      <c r="F430" t="s">
        <v>1463</v>
      </c>
      <c r="H430" s="360">
        <v>0.94900000000000007</v>
      </c>
      <c r="I430" s="360">
        <v>0.94900000000000007</v>
      </c>
      <c r="J430" s="361">
        <f t="shared" si="7"/>
        <v>0</v>
      </c>
    </row>
    <row r="431" spans="1:10" ht="13.5" thickBot="1" x14ac:dyDescent="0.25">
      <c r="A431" s="192" t="s">
        <v>589</v>
      </c>
      <c r="B431" s="194">
        <v>49180</v>
      </c>
      <c r="C431" s="202">
        <v>0.90010000000000001</v>
      </c>
      <c r="D431" s="202">
        <v>0.87390000000000001</v>
      </c>
      <c r="E431" t="s">
        <v>1397</v>
      </c>
      <c r="F431" t="s">
        <v>1486</v>
      </c>
      <c r="H431" s="360">
        <v>0.90010000000000001</v>
      </c>
      <c r="I431" s="360">
        <v>0.90010000000000001</v>
      </c>
      <c r="J431" s="361">
        <f t="shared" si="7"/>
        <v>0</v>
      </c>
    </row>
    <row r="432" spans="1:10" ht="13.5" thickBot="1" x14ac:dyDescent="0.25">
      <c r="A432" s="192" t="s">
        <v>590</v>
      </c>
      <c r="B432" s="194">
        <v>26420</v>
      </c>
      <c r="C432" s="202">
        <v>0.98120000000000007</v>
      </c>
      <c r="D432" s="202">
        <v>0.97499999999999998</v>
      </c>
      <c r="E432" t="s">
        <v>1412</v>
      </c>
      <c r="F432" t="s">
        <v>1497</v>
      </c>
      <c r="H432" s="360">
        <v>0.98120000000000007</v>
      </c>
      <c r="I432" s="360">
        <v>0.98120000000000007</v>
      </c>
      <c r="J432" s="361">
        <f t="shared" si="7"/>
        <v>0</v>
      </c>
    </row>
    <row r="433" spans="1:10" ht="13.5" thickBot="1" x14ac:dyDescent="0.25">
      <c r="A433" s="192" t="s">
        <v>591</v>
      </c>
      <c r="B433" s="194">
        <v>30860</v>
      </c>
      <c r="C433" s="202">
        <v>0.88570000000000004</v>
      </c>
      <c r="D433" s="202">
        <v>0.87239999999999995</v>
      </c>
      <c r="E433" t="s">
        <v>1391</v>
      </c>
      <c r="F433" t="s">
        <v>1465</v>
      </c>
      <c r="H433" s="360">
        <v>0.88570000000000004</v>
      </c>
      <c r="I433" s="360">
        <v>0.88570000000000004</v>
      </c>
      <c r="J433" s="361">
        <f t="shared" si="7"/>
        <v>0</v>
      </c>
    </row>
    <row r="434" spans="1:10" ht="13.5" thickBot="1" x14ac:dyDescent="0.25">
      <c r="A434" s="192" t="s">
        <v>592</v>
      </c>
      <c r="B434" s="194">
        <v>41180</v>
      </c>
      <c r="C434" s="202">
        <v>0.92720000000000002</v>
      </c>
      <c r="D434" s="202">
        <v>0.92269999999999996</v>
      </c>
      <c r="E434" t="s">
        <v>1419</v>
      </c>
      <c r="F434" t="s">
        <v>1478</v>
      </c>
      <c r="H434" s="360">
        <v>0.92720000000000002</v>
      </c>
      <c r="I434" s="360">
        <v>0.92720000000000002</v>
      </c>
      <c r="J434" s="361">
        <f t="shared" si="7"/>
        <v>0</v>
      </c>
    </row>
    <row r="435" spans="1:10" ht="13.5" thickBot="1" x14ac:dyDescent="0.25">
      <c r="A435" s="192" t="s">
        <v>593</v>
      </c>
      <c r="B435" s="194">
        <v>39580</v>
      </c>
      <c r="C435" s="202">
        <v>0.93640000000000001</v>
      </c>
      <c r="D435" s="202">
        <v>0.93179999999999996</v>
      </c>
      <c r="E435" t="s">
        <v>1397</v>
      </c>
      <c r="F435" t="s">
        <v>1486</v>
      </c>
      <c r="H435" s="360">
        <v>0.93640000000000001</v>
      </c>
      <c r="I435" s="360">
        <v>0.93640000000000001</v>
      </c>
      <c r="J435" s="361">
        <f t="shared" si="7"/>
        <v>0</v>
      </c>
    </row>
    <row r="436" spans="1:10" ht="13.5" thickBot="1" x14ac:dyDescent="0.25">
      <c r="A436" s="192" t="s">
        <v>594</v>
      </c>
      <c r="B436" s="194">
        <v>18140</v>
      </c>
      <c r="C436" s="202">
        <v>0.96790000000000009</v>
      </c>
      <c r="D436" s="202">
        <v>0.97919999999999996</v>
      </c>
      <c r="E436" t="s">
        <v>1405</v>
      </c>
      <c r="F436" t="s">
        <v>1488</v>
      </c>
      <c r="H436" s="360">
        <v>0.96790000000000009</v>
      </c>
      <c r="I436" s="360">
        <v>0.96790000000000009</v>
      </c>
      <c r="J436" s="361">
        <f t="shared" si="7"/>
        <v>0</v>
      </c>
    </row>
    <row r="437" spans="1:10" ht="13.5" thickBot="1" x14ac:dyDescent="0.25">
      <c r="A437" s="192" t="s">
        <v>595</v>
      </c>
      <c r="B437" s="194">
        <v>16540</v>
      </c>
      <c r="C437" s="202">
        <v>1.1764000000000001</v>
      </c>
      <c r="D437" s="202">
        <v>1.1020000000000001</v>
      </c>
      <c r="E437" t="s">
        <v>1393</v>
      </c>
      <c r="F437" t="s">
        <v>1491</v>
      </c>
      <c r="H437" s="360">
        <v>1.1764000000000001</v>
      </c>
      <c r="I437" s="360">
        <v>1.1764000000000001</v>
      </c>
      <c r="J437" s="361">
        <f t="shared" si="7"/>
        <v>0</v>
      </c>
    </row>
    <row r="438" spans="1:10" ht="13.5" thickBot="1" x14ac:dyDescent="0.25">
      <c r="A438" s="192" t="s">
        <v>596</v>
      </c>
      <c r="B438" s="194">
        <v>15540</v>
      </c>
      <c r="C438" s="202">
        <v>1.0018</v>
      </c>
      <c r="D438" s="202">
        <v>1.0043</v>
      </c>
      <c r="E438" t="s">
        <v>1430</v>
      </c>
      <c r="F438" t="s">
        <v>1499</v>
      </c>
      <c r="H438" s="360">
        <v>1.0018</v>
      </c>
      <c r="I438" s="360">
        <v>1.0018</v>
      </c>
      <c r="J438" s="361">
        <f t="shared" si="7"/>
        <v>0</v>
      </c>
    </row>
    <row r="439" spans="1:10" ht="13.5" thickBot="1" x14ac:dyDescent="0.25">
      <c r="A439" s="192" t="s">
        <v>597</v>
      </c>
      <c r="B439" s="194">
        <v>40220</v>
      </c>
      <c r="C439" s="202">
        <v>0.84260000000000002</v>
      </c>
      <c r="D439" s="202">
        <v>0.88490000000000002</v>
      </c>
      <c r="E439" t="s">
        <v>1400</v>
      </c>
      <c r="F439" t="s">
        <v>1500</v>
      </c>
      <c r="H439" s="360">
        <v>0.84260000000000002</v>
      </c>
      <c r="I439" s="360">
        <v>0.8427</v>
      </c>
      <c r="J439" s="361">
        <f t="shared" si="7"/>
        <v>-9.9999999999988987E-5</v>
      </c>
    </row>
    <row r="440" spans="1:10" ht="13.5" thickBot="1" x14ac:dyDescent="0.25">
      <c r="A440" s="192" t="s">
        <v>138</v>
      </c>
      <c r="B440" s="194">
        <v>28420</v>
      </c>
      <c r="C440" s="202">
        <v>0.99440000000000006</v>
      </c>
      <c r="D440" s="202">
        <v>0.98009999999999997</v>
      </c>
      <c r="E440" t="s">
        <v>1413</v>
      </c>
      <c r="F440" t="s">
        <v>1501</v>
      </c>
      <c r="H440" s="360">
        <v>0.99440000000000006</v>
      </c>
      <c r="I440" s="360">
        <v>0.99440000000000006</v>
      </c>
      <c r="J440" s="361">
        <f t="shared" si="7"/>
        <v>0</v>
      </c>
    </row>
    <row r="441" spans="1:10" ht="13.5" thickBot="1" x14ac:dyDescent="0.25">
      <c r="A441" s="192" t="s">
        <v>598</v>
      </c>
      <c r="B441" s="194">
        <v>43524</v>
      </c>
      <c r="C441" s="202">
        <v>0.9880000000000001</v>
      </c>
      <c r="D441" s="202">
        <v>0.9869</v>
      </c>
      <c r="E441" t="s">
        <v>1410</v>
      </c>
      <c r="F441" t="s">
        <v>1473</v>
      </c>
      <c r="H441" s="360">
        <v>0.9880000000000001</v>
      </c>
      <c r="I441" s="360">
        <v>0.98810000000000009</v>
      </c>
      <c r="J441" s="361">
        <f t="shared" si="7"/>
        <v>-9.9999999999988987E-5</v>
      </c>
    </row>
    <row r="442" spans="1:10" ht="13.5" thickBot="1" x14ac:dyDescent="0.25">
      <c r="A442" s="192" t="s">
        <v>599</v>
      </c>
      <c r="B442" s="194">
        <v>49020</v>
      </c>
      <c r="C442" s="202">
        <v>0.88860000000000006</v>
      </c>
      <c r="D442" s="202">
        <v>0.89910000000000001</v>
      </c>
      <c r="E442" t="s">
        <v>1400</v>
      </c>
      <c r="F442" t="s">
        <v>1500</v>
      </c>
      <c r="H442" s="360">
        <v>0.88860000000000006</v>
      </c>
      <c r="I442" s="360">
        <v>0.88860000000000006</v>
      </c>
      <c r="J442" s="361">
        <f t="shared" si="7"/>
        <v>0</v>
      </c>
    </row>
    <row r="443" spans="1:10" ht="13.5" thickBot="1" x14ac:dyDescent="0.25">
      <c r="A443" s="192" t="s">
        <v>600</v>
      </c>
      <c r="B443" s="194">
        <v>47894</v>
      </c>
      <c r="C443" s="202">
        <v>1.0137</v>
      </c>
      <c r="D443" s="202">
        <v>1.0347</v>
      </c>
      <c r="E443" t="s">
        <v>1400</v>
      </c>
      <c r="F443" t="s">
        <v>1500</v>
      </c>
      <c r="H443" s="360">
        <v>1.0137</v>
      </c>
      <c r="I443" s="360">
        <v>1.0137</v>
      </c>
      <c r="J443" s="361">
        <f t="shared" si="7"/>
        <v>0</v>
      </c>
    </row>
    <row r="444" spans="1:10" ht="13.5" thickBot="1" x14ac:dyDescent="0.25">
      <c r="A444" s="192" t="s">
        <v>602</v>
      </c>
      <c r="B444" s="194">
        <v>12060</v>
      </c>
      <c r="C444" s="202">
        <v>0.94900000000000007</v>
      </c>
      <c r="D444" s="202">
        <v>0.93669999999999998</v>
      </c>
      <c r="E444" t="s">
        <v>1416</v>
      </c>
      <c r="F444" t="s">
        <v>1463</v>
      </c>
      <c r="H444" s="360">
        <v>0.94900000000000007</v>
      </c>
      <c r="I444" s="360">
        <v>0.94900000000000007</v>
      </c>
      <c r="J444" s="361">
        <f t="shared" si="7"/>
        <v>0</v>
      </c>
    </row>
    <row r="445" spans="1:10" ht="13.5" thickBot="1" x14ac:dyDescent="0.25">
      <c r="A445" s="192" t="s">
        <v>603</v>
      </c>
      <c r="B445" s="194">
        <v>45780</v>
      </c>
      <c r="C445" s="202">
        <v>0.87720000000000009</v>
      </c>
      <c r="D445" s="202">
        <v>0.89980000000000004</v>
      </c>
      <c r="E445" t="s">
        <v>1405</v>
      </c>
      <c r="F445" t="s">
        <v>1488</v>
      </c>
      <c r="H445" s="360">
        <v>0.87720000000000009</v>
      </c>
      <c r="I445" s="360">
        <v>0.87720000000000009</v>
      </c>
      <c r="J445" s="361">
        <f t="shared" si="7"/>
        <v>0</v>
      </c>
    </row>
    <row r="446" spans="1:10" ht="13.5" thickBot="1" x14ac:dyDescent="0.25">
      <c r="A446" s="192" t="s">
        <v>604</v>
      </c>
      <c r="B446" s="194">
        <v>45220</v>
      </c>
      <c r="C446" s="202">
        <v>0.83250000000000002</v>
      </c>
      <c r="D446" s="202">
        <v>0.82879999999999998</v>
      </c>
      <c r="E446" t="s">
        <v>1396</v>
      </c>
      <c r="F446" t="s">
        <v>1462</v>
      </c>
      <c r="H446" s="360">
        <v>0.83250000000000002</v>
      </c>
      <c r="I446" s="360">
        <v>0.83260000000000001</v>
      </c>
      <c r="J446" s="361">
        <f t="shared" si="7"/>
        <v>-9.9999999999988987E-5</v>
      </c>
    </row>
    <row r="447" spans="1:10" ht="13.5" thickBot="1" x14ac:dyDescent="0.25">
      <c r="A447" s="192" t="s">
        <v>605</v>
      </c>
      <c r="B447" s="194">
        <v>17140</v>
      </c>
      <c r="C447" s="202">
        <v>0.93959999999999999</v>
      </c>
      <c r="D447" s="202">
        <v>0.95279999999999998</v>
      </c>
      <c r="E447" t="s">
        <v>1404</v>
      </c>
      <c r="F447" t="s">
        <v>1470</v>
      </c>
      <c r="H447" s="360">
        <v>0.93959999999999999</v>
      </c>
      <c r="I447" s="360">
        <v>0.93959999999999999</v>
      </c>
      <c r="J447" s="361">
        <f t="shared" si="7"/>
        <v>0</v>
      </c>
    </row>
    <row r="448" spans="1:10" ht="13.5" thickBot="1" x14ac:dyDescent="0.25">
      <c r="A448" s="192" t="s">
        <v>606</v>
      </c>
      <c r="B448" s="194">
        <v>26420</v>
      </c>
      <c r="C448" s="202">
        <v>0.98120000000000007</v>
      </c>
      <c r="D448" s="202">
        <v>0.97499999999999998</v>
      </c>
      <c r="E448" t="s">
        <v>1412</v>
      </c>
      <c r="F448" t="s">
        <v>1497</v>
      </c>
      <c r="H448" s="360">
        <v>0.98120000000000007</v>
      </c>
      <c r="I448" s="360">
        <v>0.98120000000000007</v>
      </c>
      <c r="J448" s="361">
        <f t="shared" si="7"/>
        <v>0</v>
      </c>
    </row>
    <row r="449" spans="1:10" ht="13.5" thickBot="1" x14ac:dyDescent="0.25">
      <c r="A449" s="192" t="s">
        <v>607</v>
      </c>
      <c r="B449" s="194">
        <v>21420</v>
      </c>
      <c r="C449" s="202">
        <v>0.9113</v>
      </c>
      <c r="D449" s="202">
        <v>0.91579999999999995</v>
      </c>
      <c r="E449" t="s">
        <v>1427</v>
      </c>
      <c r="F449" t="s">
        <v>1489</v>
      </c>
      <c r="H449" s="360">
        <v>0.9113</v>
      </c>
      <c r="I449" s="360">
        <v>0.9113</v>
      </c>
      <c r="J449" s="361">
        <f t="shared" si="7"/>
        <v>0</v>
      </c>
    </row>
    <row r="450" spans="1:10" ht="13.5" thickBot="1" x14ac:dyDescent="0.25">
      <c r="A450" s="192" t="s">
        <v>608</v>
      </c>
      <c r="B450" s="194">
        <v>26300</v>
      </c>
      <c r="C450" s="202">
        <v>0.89170000000000005</v>
      </c>
      <c r="D450" s="202">
        <v>0.85799999999999998</v>
      </c>
      <c r="E450" t="s">
        <v>1422</v>
      </c>
      <c r="F450" t="s">
        <v>1456</v>
      </c>
      <c r="H450" s="360">
        <v>0.89170000000000005</v>
      </c>
      <c r="I450" s="360">
        <v>0.89170000000000005</v>
      </c>
      <c r="J450" s="361">
        <f t="shared" si="7"/>
        <v>0</v>
      </c>
    </row>
    <row r="451" spans="1:10" ht="13.5" thickBot="1" x14ac:dyDescent="0.25">
      <c r="A451" s="192" t="s">
        <v>609</v>
      </c>
      <c r="B451" s="194">
        <v>16740</v>
      </c>
      <c r="C451" s="202">
        <v>0.93970000000000009</v>
      </c>
      <c r="D451" s="202">
        <v>0.92749999999999999</v>
      </c>
      <c r="E451" t="s">
        <v>1397</v>
      </c>
      <c r="F451" t="s">
        <v>1486</v>
      </c>
      <c r="H451" s="360">
        <v>0.93970000000000009</v>
      </c>
      <c r="I451" s="360">
        <v>0.93970000000000009</v>
      </c>
      <c r="J451" s="361">
        <f t="shared" si="7"/>
        <v>0</v>
      </c>
    </row>
    <row r="452" spans="1:10" ht="13.5" thickBot="1" x14ac:dyDescent="0.25">
      <c r="A452" s="192" t="s">
        <v>610</v>
      </c>
      <c r="B452" s="194">
        <v>47260</v>
      </c>
      <c r="C452" s="202">
        <v>0.8901</v>
      </c>
      <c r="D452" s="202">
        <v>0.90090000000000003</v>
      </c>
      <c r="E452" t="s">
        <v>1397</v>
      </c>
      <c r="F452" t="s">
        <v>1486</v>
      </c>
      <c r="H452" s="360">
        <v>0.8901</v>
      </c>
      <c r="I452" s="360">
        <v>0.8901</v>
      </c>
      <c r="J452" s="361">
        <f t="shared" si="7"/>
        <v>0</v>
      </c>
    </row>
    <row r="453" spans="1:10" ht="13.5" thickBot="1" x14ac:dyDescent="0.25">
      <c r="A453" s="192" t="s">
        <v>611</v>
      </c>
      <c r="B453" s="194">
        <v>17460</v>
      </c>
      <c r="C453" s="202">
        <v>0.88550000000000006</v>
      </c>
      <c r="D453" s="202">
        <v>0.90439999999999998</v>
      </c>
      <c r="E453" t="s">
        <v>1405</v>
      </c>
      <c r="F453" t="s">
        <v>1488</v>
      </c>
      <c r="H453" s="360">
        <v>0.88550000000000006</v>
      </c>
      <c r="I453" s="360">
        <v>0.88550000000000006</v>
      </c>
      <c r="J453" s="361">
        <f t="shared" si="7"/>
        <v>0</v>
      </c>
    </row>
    <row r="454" spans="1:10" ht="13.5" thickBot="1" x14ac:dyDescent="0.25">
      <c r="A454" s="192" t="s">
        <v>612</v>
      </c>
      <c r="B454" s="194">
        <v>14260</v>
      </c>
      <c r="C454" s="202">
        <v>0.92580000000000007</v>
      </c>
      <c r="D454" s="202">
        <v>0.88739999999999997</v>
      </c>
      <c r="E454" t="s">
        <v>1391</v>
      </c>
      <c r="F454" t="s">
        <v>1465</v>
      </c>
      <c r="H454" s="360">
        <v>0.92580000000000007</v>
      </c>
      <c r="I454" s="360">
        <v>0.92590000000000006</v>
      </c>
      <c r="J454" s="361">
        <f t="shared" si="7"/>
        <v>-9.9999999999988987E-5</v>
      </c>
    </row>
    <row r="455" spans="1:10" ht="13.5" thickBot="1" x14ac:dyDescent="0.25">
      <c r="A455" s="192" t="s">
        <v>613</v>
      </c>
      <c r="B455" s="194">
        <v>22420</v>
      </c>
      <c r="C455" s="202">
        <v>1.0865</v>
      </c>
      <c r="D455" s="202">
        <v>1.1026</v>
      </c>
      <c r="E455" t="s">
        <v>1418</v>
      </c>
      <c r="F455" t="s">
        <v>1475</v>
      </c>
      <c r="H455" s="360">
        <v>1.0865</v>
      </c>
      <c r="I455" s="360">
        <v>1.0865</v>
      </c>
      <c r="J455" s="361">
        <f t="shared" si="7"/>
        <v>0</v>
      </c>
    </row>
    <row r="456" spans="1:10" ht="13.5" thickBot="1" x14ac:dyDescent="0.25">
      <c r="A456" s="192" t="s">
        <v>614</v>
      </c>
      <c r="B456" s="194">
        <v>20020</v>
      </c>
      <c r="C456" s="202">
        <v>0.68</v>
      </c>
      <c r="D456" s="202">
        <v>0.66310000000000002</v>
      </c>
      <c r="E456" t="s">
        <v>1415</v>
      </c>
      <c r="F456" t="s">
        <v>1453</v>
      </c>
      <c r="H456" s="360">
        <v>0.68</v>
      </c>
      <c r="I456" s="360">
        <v>0.68</v>
      </c>
      <c r="J456" s="361">
        <f t="shared" si="7"/>
        <v>0</v>
      </c>
    </row>
    <row r="457" spans="1:10" ht="13.5" thickBot="1" x14ac:dyDescent="0.25">
      <c r="A457" s="192" t="s">
        <v>615</v>
      </c>
      <c r="B457" s="194">
        <v>23540</v>
      </c>
      <c r="C457" s="202">
        <v>0.92270000000000008</v>
      </c>
      <c r="D457" s="202">
        <v>0.90710000000000002</v>
      </c>
      <c r="E457" t="s">
        <v>1396</v>
      </c>
      <c r="F457" t="s">
        <v>1462</v>
      </c>
      <c r="H457" s="360">
        <v>0.92270000000000008</v>
      </c>
      <c r="I457" s="360">
        <v>0.92270000000000008</v>
      </c>
      <c r="J457" s="361">
        <f t="shared" si="7"/>
        <v>0</v>
      </c>
    </row>
    <row r="458" spans="1:10" ht="13.5" thickBot="1" x14ac:dyDescent="0.25">
      <c r="A458" s="192" t="s">
        <v>616</v>
      </c>
      <c r="B458" s="194">
        <v>13980</v>
      </c>
      <c r="C458" s="202">
        <v>0.85710000000000008</v>
      </c>
      <c r="D458" s="202">
        <v>0.83989999999999998</v>
      </c>
      <c r="E458" t="s">
        <v>1400</v>
      </c>
      <c r="F458" t="s">
        <v>1500</v>
      </c>
      <c r="H458" s="360">
        <v>0.85710000000000008</v>
      </c>
      <c r="I458" s="360">
        <v>0.85710000000000008</v>
      </c>
      <c r="J458" s="361">
        <f t="shared" si="7"/>
        <v>0</v>
      </c>
    </row>
    <row r="459" spans="1:10" ht="13.5" thickBot="1" x14ac:dyDescent="0.25">
      <c r="A459" s="192" t="s">
        <v>169</v>
      </c>
      <c r="B459" s="194">
        <v>19740</v>
      </c>
      <c r="C459" s="202">
        <v>1.0245</v>
      </c>
      <c r="D459" s="202">
        <v>1.0355000000000001</v>
      </c>
      <c r="E459" t="s">
        <v>1392</v>
      </c>
      <c r="F459" t="s">
        <v>1458</v>
      </c>
      <c r="H459" s="360">
        <v>1.0245</v>
      </c>
      <c r="I459" s="360">
        <v>1.0245</v>
      </c>
      <c r="J459" s="361">
        <f t="shared" si="7"/>
        <v>0</v>
      </c>
    </row>
    <row r="460" spans="1:10" ht="13.5" thickBot="1" x14ac:dyDescent="0.25">
      <c r="A460" s="192" t="s">
        <v>617</v>
      </c>
      <c r="B460" s="194">
        <v>15804</v>
      </c>
      <c r="C460" s="202">
        <v>1.0720000000000001</v>
      </c>
      <c r="D460" s="202">
        <v>1.0775999999999999</v>
      </c>
      <c r="E460" t="s">
        <v>1414</v>
      </c>
      <c r="F460" t="s">
        <v>1483</v>
      </c>
      <c r="H460" s="360">
        <v>1.0720000000000001</v>
      </c>
      <c r="I460" s="360">
        <v>1.0720000000000001</v>
      </c>
      <c r="J460" s="361">
        <f t="shared" si="7"/>
        <v>0</v>
      </c>
    </row>
    <row r="461" spans="1:10" ht="13.5" thickBot="1" x14ac:dyDescent="0.25">
      <c r="A461" s="192" t="s">
        <v>618</v>
      </c>
      <c r="B461" s="194">
        <v>47260</v>
      </c>
      <c r="C461" s="202">
        <v>0.8901</v>
      </c>
      <c r="D461" s="202">
        <v>0.90090000000000003</v>
      </c>
      <c r="E461" t="s">
        <v>1400</v>
      </c>
      <c r="F461" t="s">
        <v>1500</v>
      </c>
      <c r="H461" s="360">
        <v>0.8901</v>
      </c>
      <c r="I461" s="360">
        <v>0.8901</v>
      </c>
      <c r="J461" s="361">
        <f t="shared" si="7"/>
        <v>0</v>
      </c>
    </row>
    <row r="462" spans="1:10" ht="13.5" thickBot="1" x14ac:dyDescent="0.25">
      <c r="A462" s="192" t="s">
        <v>619</v>
      </c>
      <c r="B462" s="194">
        <v>15260</v>
      </c>
      <c r="C462" s="202">
        <v>0.84000000000000008</v>
      </c>
      <c r="D462" s="202">
        <v>0.79800000000000004</v>
      </c>
      <c r="E462" t="s">
        <v>1416</v>
      </c>
      <c r="F462" t="s">
        <v>1463</v>
      </c>
      <c r="H462" s="360">
        <v>0.84000000000000008</v>
      </c>
      <c r="I462" s="360">
        <v>0.84000000000000008</v>
      </c>
      <c r="J462" s="361">
        <f t="shared" si="7"/>
        <v>0</v>
      </c>
    </row>
    <row r="463" spans="1:10" ht="13.5" thickBot="1" x14ac:dyDescent="0.25">
      <c r="A463" s="192" t="s">
        <v>179</v>
      </c>
      <c r="B463" s="194">
        <v>13740</v>
      </c>
      <c r="C463" s="202">
        <v>0.89960000000000007</v>
      </c>
      <c r="D463" s="202">
        <v>0.88</v>
      </c>
      <c r="E463" t="s">
        <v>1428</v>
      </c>
      <c r="F463" t="s">
        <v>1479</v>
      </c>
      <c r="H463" s="360">
        <v>0.89960000000000007</v>
      </c>
      <c r="I463" s="360">
        <v>0.89960000000000007</v>
      </c>
      <c r="J463" s="361">
        <f t="shared" si="7"/>
        <v>0</v>
      </c>
    </row>
    <row r="464" spans="1:10" ht="13.5" thickBot="1" x14ac:dyDescent="0.25">
      <c r="A464" s="192" t="s">
        <v>620</v>
      </c>
      <c r="B464" s="194">
        <v>47020</v>
      </c>
      <c r="C464" s="202">
        <v>0.89260000000000006</v>
      </c>
      <c r="D464" s="202">
        <v>0.85240000000000005</v>
      </c>
      <c r="E464" t="s">
        <v>1412</v>
      </c>
      <c r="F464" t="s">
        <v>1497</v>
      </c>
      <c r="H464" s="360">
        <v>0.89260000000000006</v>
      </c>
      <c r="I464" s="360">
        <v>0.89270000000000005</v>
      </c>
      <c r="J464" s="361">
        <f t="shared" si="7"/>
        <v>-9.9999999999988987E-5</v>
      </c>
    </row>
    <row r="465" spans="1:10" ht="13.5" thickBot="1" x14ac:dyDescent="0.25">
      <c r="A465" s="192" t="s">
        <v>621</v>
      </c>
      <c r="B465" s="194">
        <v>40060</v>
      </c>
      <c r="C465" s="202">
        <v>0.92810000000000004</v>
      </c>
      <c r="D465" s="202">
        <v>0.92949999999999999</v>
      </c>
      <c r="E465" t="s">
        <v>1400</v>
      </c>
      <c r="F465" t="s">
        <v>1500</v>
      </c>
      <c r="H465" s="360">
        <v>0.92810000000000004</v>
      </c>
      <c r="I465" s="360">
        <v>0.92810000000000004</v>
      </c>
      <c r="J465" s="361">
        <f t="shared" si="7"/>
        <v>0</v>
      </c>
    </row>
    <row r="466" spans="1:10" ht="13.5" thickBot="1" x14ac:dyDescent="0.25">
      <c r="A466" s="192" t="s">
        <v>622</v>
      </c>
      <c r="B466" s="194">
        <v>36420</v>
      </c>
      <c r="C466" s="202">
        <v>0.90200000000000002</v>
      </c>
      <c r="D466" s="202">
        <v>0.90980000000000005</v>
      </c>
      <c r="E466" t="s">
        <v>1427</v>
      </c>
      <c r="F466" t="s">
        <v>1489</v>
      </c>
      <c r="H466" s="360">
        <v>0.90200000000000002</v>
      </c>
      <c r="I466" s="360">
        <v>0.90200000000000002</v>
      </c>
      <c r="J466" s="361">
        <f t="shared" si="7"/>
        <v>0</v>
      </c>
    </row>
    <row r="467" spans="1:10" ht="13.5" thickBot="1" x14ac:dyDescent="0.25">
      <c r="A467" s="192" t="s">
        <v>623</v>
      </c>
      <c r="B467" s="194">
        <v>28940</v>
      </c>
      <c r="C467" s="202">
        <v>0.7208</v>
      </c>
      <c r="D467" s="202">
        <v>0.73560000000000003</v>
      </c>
      <c r="E467" t="s">
        <v>1407</v>
      </c>
      <c r="F467" t="s">
        <v>1496</v>
      </c>
      <c r="H467" s="360">
        <v>0.7208</v>
      </c>
      <c r="I467" s="360">
        <v>0.72089999999999999</v>
      </c>
      <c r="J467" s="361">
        <f t="shared" si="7"/>
        <v>-9.9999999999988987E-5</v>
      </c>
    </row>
    <row r="468" spans="1:10" ht="13.5" thickBot="1" x14ac:dyDescent="0.25">
      <c r="A468" s="192" t="s">
        <v>624</v>
      </c>
      <c r="B468" s="194">
        <v>24220</v>
      </c>
      <c r="C468" s="202">
        <v>0.7298</v>
      </c>
      <c r="D468" s="202">
        <v>0.79269999999999996</v>
      </c>
      <c r="E468" t="s">
        <v>1426</v>
      </c>
      <c r="F468" t="s">
        <v>1487</v>
      </c>
      <c r="H468" s="360">
        <v>0.7298</v>
      </c>
      <c r="I468" s="360">
        <v>0.7298</v>
      </c>
      <c r="J468" s="361">
        <f t="shared" si="7"/>
        <v>0</v>
      </c>
    </row>
    <row r="469" spans="1:10" ht="13.5" thickBot="1" x14ac:dyDescent="0.25">
      <c r="A469" s="192" t="s">
        <v>625</v>
      </c>
      <c r="B469" s="194">
        <v>15540</v>
      </c>
      <c r="C469" s="202">
        <v>1.0018</v>
      </c>
      <c r="D469" s="202">
        <v>1.0043</v>
      </c>
      <c r="E469" t="s">
        <v>1430</v>
      </c>
      <c r="F469" t="s">
        <v>1499</v>
      </c>
      <c r="H469" s="360">
        <v>1.0018</v>
      </c>
      <c r="I469" s="360">
        <v>1.0018</v>
      </c>
      <c r="J469" s="361">
        <f t="shared" si="7"/>
        <v>0</v>
      </c>
    </row>
    <row r="470" spans="1:10" ht="13.5" thickBot="1" x14ac:dyDescent="0.25">
      <c r="A470" s="192" t="s">
        <v>626</v>
      </c>
      <c r="B470" s="194">
        <v>30780</v>
      </c>
      <c r="C470" s="202">
        <v>0.80880000000000007</v>
      </c>
      <c r="D470" s="202">
        <v>0.83379999999999999</v>
      </c>
      <c r="E470" t="s">
        <v>1422</v>
      </c>
      <c r="F470" t="s">
        <v>1456</v>
      </c>
      <c r="H470" s="360">
        <v>0.80880000000000007</v>
      </c>
      <c r="I470" s="360">
        <v>0.80880000000000007</v>
      </c>
      <c r="J470" s="361">
        <f t="shared" si="7"/>
        <v>0</v>
      </c>
    </row>
    <row r="471" spans="1:10" ht="13.5" thickBot="1" x14ac:dyDescent="0.25">
      <c r="A471" s="192" t="s">
        <v>627</v>
      </c>
      <c r="B471" s="194">
        <v>17140</v>
      </c>
      <c r="C471" s="202">
        <v>0.93959999999999999</v>
      </c>
      <c r="D471" s="202">
        <v>0.95279999999999998</v>
      </c>
      <c r="E471" t="s">
        <v>1404</v>
      </c>
      <c r="F471" t="s">
        <v>1470</v>
      </c>
      <c r="H471" s="360">
        <v>0.93959999999999999</v>
      </c>
      <c r="I471" s="360">
        <v>0.93959999999999999</v>
      </c>
      <c r="J471" s="361">
        <f t="shared" si="7"/>
        <v>0</v>
      </c>
    </row>
    <row r="472" spans="1:10" ht="13.5" thickBot="1" x14ac:dyDescent="0.25">
      <c r="A472" s="192" t="s">
        <v>628</v>
      </c>
      <c r="B472" s="194">
        <v>10780</v>
      </c>
      <c r="C472" s="202">
        <v>0.88880000000000003</v>
      </c>
      <c r="D472" s="202">
        <v>0.83550000000000002</v>
      </c>
      <c r="E472" t="s">
        <v>1390</v>
      </c>
      <c r="F472" t="s">
        <v>1471</v>
      </c>
      <c r="H472" s="360">
        <v>0.88880000000000003</v>
      </c>
      <c r="I472" s="360">
        <v>0.88880000000000003</v>
      </c>
      <c r="J472" s="361">
        <f t="shared" si="7"/>
        <v>0</v>
      </c>
    </row>
    <row r="473" spans="1:10" ht="13.5" thickBot="1" x14ac:dyDescent="0.25">
      <c r="A473" s="192" t="s">
        <v>629</v>
      </c>
      <c r="B473" s="194">
        <v>43300</v>
      </c>
      <c r="C473" s="202">
        <v>0.82400000000000007</v>
      </c>
      <c r="D473" s="202">
        <v>0.92069999999999996</v>
      </c>
      <c r="E473" t="s">
        <v>1412</v>
      </c>
      <c r="F473" t="s">
        <v>1497</v>
      </c>
      <c r="H473" s="360">
        <v>0.82400000000000007</v>
      </c>
      <c r="I473" s="360">
        <v>0.82400000000000007</v>
      </c>
      <c r="J473" s="361">
        <f t="shared" si="7"/>
        <v>0</v>
      </c>
    </row>
    <row r="474" spans="1:10" ht="13.5" thickBot="1" x14ac:dyDescent="0.25">
      <c r="A474" s="192" t="s">
        <v>190</v>
      </c>
      <c r="B474" s="194">
        <v>31540</v>
      </c>
      <c r="C474" s="202">
        <v>1.0730999999999999</v>
      </c>
      <c r="D474" s="202">
        <v>1.1173999999999999</v>
      </c>
      <c r="E474" t="s">
        <v>1411</v>
      </c>
      <c r="F474" t="s">
        <v>1503</v>
      </c>
      <c r="H474" s="360">
        <v>1.0730999999999999</v>
      </c>
      <c r="I474" s="360">
        <v>1.0730999999999999</v>
      </c>
      <c r="J474" s="361">
        <f t="shared" si="7"/>
        <v>0</v>
      </c>
    </row>
    <row r="475" spans="1:10" ht="13.5" thickBot="1" x14ac:dyDescent="0.25">
      <c r="A475" s="192" t="s">
        <v>630</v>
      </c>
      <c r="B475" s="194">
        <v>44180</v>
      </c>
      <c r="C475" s="202">
        <v>0.78950000000000009</v>
      </c>
      <c r="D475" s="202">
        <v>0.84089999999999998</v>
      </c>
      <c r="E475" t="s">
        <v>1419</v>
      </c>
      <c r="F475" t="s">
        <v>1478</v>
      </c>
      <c r="H475" s="360">
        <v>0.78950000000000009</v>
      </c>
      <c r="I475" s="360">
        <v>0.78950000000000009</v>
      </c>
      <c r="J475" s="361">
        <f t="shared" si="7"/>
        <v>0</v>
      </c>
    </row>
    <row r="476" spans="1:10" ht="13.5" thickBot="1" x14ac:dyDescent="0.25">
      <c r="A476" s="192" t="s">
        <v>631</v>
      </c>
      <c r="B476" s="194">
        <v>19380</v>
      </c>
      <c r="C476" s="202">
        <v>0.89280000000000004</v>
      </c>
      <c r="D476" s="202">
        <v>0.88629999999999998</v>
      </c>
      <c r="E476" t="s">
        <v>1405</v>
      </c>
      <c r="F476" t="s">
        <v>1488</v>
      </c>
      <c r="H476" s="360">
        <v>0.89280000000000004</v>
      </c>
      <c r="I476" s="360">
        <v>0.89280000000000004</v>
      </c>
      <c r="J476" s="361">
        <f t="shared" si="7"/>
        <v>0</v>
      </c>
    </row>
    <row r="477" spans="1:10" ht="13.5" thickBot="1" x14ac:dyDescent="0.25">
      <c r="A477" s="192" t="s">
        <v>632</v>
      </c>
      <c r="B477" s="194">
        <v>16820</v>
      </c>
      <c r="C477" s="202">
        <v>0.92500000000000004</v>
      </c>
      <c r="D477" s="202">
        <v>0.97989999999999999</v>
      </c>
      <c r="E477" t="s">
        <v>1400</v>
      </c>
      <c r="F477" t="s">
        <v>1500</v>
      </c>
      <c r="H477" s="360">
        <v>0.92500000000000004</v>
      </c>
      <c r="I477" s="360">
        <v>0.92510000000000003</v>
      </c>
      <c r="J477" s="361">
        <f t="shared" si="7"/>
        <v>-9.9999999999988987E-5</v>
      </c>
    </row>
    <row r="478" spans="1:10" ht="13.5" thickBot="1" x14ac:dyDescent="0.25">
      <c r="A478" s="192" t="s">
        <v>633</v>
      </c>
      <c r="B478" s="194">
        <v>26580</v>
      </c>
      <c r="C478" s="202">
        <v>0.84340000000000004</v>
      </c>
      <c r="D478" s="202">
        <v>0.8589</v>
      </c>
      <c r="E478" t="s">
        <v>1404</v>
      </c>
      <c r="F478" t="s">
        <v>1470</v>
      </c>
      <c r="H478" s="360">
        <v>0.84340000000000004</v>
      </c>
      <c r="I478" s="360">
        <v>0.84340000000000004</v>
      </c>
      <c r="J478" s="361">
        <f t="shared" si="7"/>
        <v>0</v>
      </c>
    </row>
    <row r="479" spans="1:10" ht="13.5" thickBot="1" x14ac:dyDescent="0.25">
      <c r="A479" s="192" t="s">
        <v>634</v>
      </c>
      <c r="B479" s="194">
        <v>24860</v>
      </c>
      <c r="C479" s="202">
        <v>0.8973000000000001</v>
      </c>
      <c r="D479" s="202">
        <v>0.92430000000000001</v>
      </c>
      <c r="E479" t="s">
        <v>1395</v>
      </c>
      <c r="F479" t="s">
        <v>1494</v>
      </c>
      <c r="H479" s="360">
        <v>0.8973000000000001</v>
      </c>
      <c r="I479" s="360">
        <v>0.89740000000000009</v>
      </c>
      <c r="J479" s="361">
        <f t="shared" si="7"/>
        <v>-9.9999999999988987E-5</v>
      </c>
    </row>
    <row r="480" spans="1:10" ht="13.5" thickBot="1" x14ac:dyDescent="0.25">
      <c r="A480" s="192" t="s">
        <v>635</v>
      </c>
      <c r="B480" s="194">
        <v>30980</v>
      </c>
      <c r="C480" s="202">
        <v>0.76910000000000001</v>
      </c>
      <c r="D480" s="202">
        <v>0.79990000000000006</v>
      </c>
      <c r="E480" t="s">
        <v>1412</v>
      </c>
      <c r="F480" t="s">
        <v>1497</v>
      </c>
      <c r="H480" s="360">
        <v>0.76910000000000001</v>
      </c>
      <c r="I480" s="360">
        <v>0.76910000000000001</v>
      </c>
      <c r="J480" s="361">
        <f t="shared" si="7"/>
        <v>0</v>
      </c>
    </row>
    <row r="481" spans="1:10" ht="13.5" thickBot="1" x14ac:dyDescent="0.25">
      <c r="A481" s="192" t="s">
        <v>636</v>
      </c>
      <c r="B481" s="194">
        <v>16974</v>
      </c>
      <c r="C481" s="202">
        <v>1.0511000000000001</v>
      </c>
      <c r="D481" s="202">
        <v>1.0552999999999999</v>
      </c>
      <c r="E481" t="s">
        <v>1401</v>
      </c>
      <c r="F481" t="s">
        <v>1466</v>
      </c>
      <c r="H481" s="360">
        <v>1.0511000000000001</v>
      </c>
      <c r="I481" s="360">
        <v>1.0511000000000001</v>
      </c>
      <c r="J481" s="361">
        <f t="shared" si="7"/>
        <v>0</v>
      </c>
    </row>
    <row r="482" spans="1:10" ht="13.5" thickBot="1" x14ac:dyDescent="0.25">
      <c r="A482" s="192" t="s">
        <v>637</v>
      </c>
      <c r="B482" s="194">
        <v>47940</v>
      </c>
      <c r="C482" s="202">
        <v>0.82380000000000009</v>
      </c>
      <c r="D482" s="202">
        <v>0.82230000000000003</v>
      </c>
      <c r="E482" t="s">
        <v>1420</v>
      </c>
      <c r="F482" t="s">
        <v>1468</v>
      </c>
      <c r="H482" s="360">
        <v>0.82380000000000009</v>
      </c>
      <c r="I482" s="360">
        <v>0.82380000000000009</v>
      </c>
      <c r="J482" s="361">
        <f t="shared" si="7"/>
        <v>0</v>
      </c>
    </row>
    <row r="483" spans="1:10" ht="13.5" thickBot="1" x14ac:dyDescent="0.25">
      <c r="A483" s="192" t="s">
        <v>638</v>
      </c>
      <c r="B483" s="194">
        <v>41700</v>
      </c>
      <c r="C483" s="202">
        <v>0.86180000000000001</v>
      </c>
      <c r="D483" s="202">
        <v>0.85240000000000005</v>
      </c>
      <c r="E483" t="s">
        <v>1412</v>
      </c>
      <c r="F483" t="s">
        <v>1497</v>
      </c>
      <c r="H483" s="360">
        <v>0.86180000000000001</v>
      </c>
      <c r="I483" s="360">
        <v>0.86180000000000001</v>
      </c>
      <c r="J483" s="361">
        <f t="shared" si="7"/>
        <v>0</v>
      </c>
    </row>
    <row r="484" spans="1:10" ht="13.5" thickBot="1" x14ac:dyDescent="0.25">
      <c r="A484" s="192" t="s">
        <v>639</v>
      </c>
      <c r="B484" s="194">
        <v>38660</v>
      </c>
      <c r="C484" s="202">
        <v>0.40210000000000001</v>
      </c>
      <c r="D484" s="202">
        <v>0.40560000000000002</v>
      </c>
      <c r="E484" t="s">
        <v>1394</v>
      </c>
      <c r="F484" t="s">
        <v>1492</v>
      </c>
      <c r="H484" s="360">
        <v>0.40210000000000001</v>
      </c>
      <c r="I484" s="360">
        <v>0.40210000000000001</v>
      </c>
      <c r="J484" s="361">
        <f t="shared" si="7"/>
        <v>0</v>
      </c>
    </row>
    <row r="485" spans="1:10" ht="13.5" thickBot="1" x14ac:dyDescent="0.25">
      <c r="A485" s="192" t="s">
        <v>640</v>
      </c>
      <c r="B485" s="194">
        <v>25020</v>
      </c>
      <c r="C485" s="202">
        <v>0.35489999999999999</v>
      </c>
      <c r="D485" s="202">
        <v>0.3669</v>
      </c>
      <c r="E485" t="s">
        <v>1394</v>
      </c>
      <c r="F485" t="s">
        <v>1492</v>
      </c>
      <c r="H485" s="360">
        <v>0.35489999999999999</v>
      </c>
      <c r="I485" s="360">
        <v>0.35489999999999999</v>
      </c>
      <c r="J485" s="361">
        <f t="shared" si="7"/>
        <v>0</v>
      </c>
    </row>
    <row r="486" spans="1:10" ht="13.5" thickBot="1" x14ac:dyDescent="0.25">
      <c r="A486" s="192" t="s">
        <v>641</v>
      </c>
      <c r="B486" s="194">
        <v>38660</v>
      </c>
      <c r="C486" s="202">
        <v>0.40210000000000001</v>
      </c>
      <c r="D486" s="202">
        <v>0.40560000000000002</v>
      </c>
      <c r="E486" t="s">
        <v>1394</v>
      </c>
      <c r="F486" t="s">
        <v>1492</v>
      </c>
      <c r="H486" s="360">
        <v>0.40210000000000001</v>
      </c>
      <c r="I486" s="360">
        <v>0.40210000000000001</v>
      </c>
      <c r="J486" s="361">
        <f t="shared" si="7"/>
        <v>0</v>
      </c>
    </row>
    <row r="487" spans="1:10" ht="13.5" thickBot="1" x14ac:dyDescent="0.25">
      <c r="A487" s="192" t="s">
        <v>642</v>
      </c>
      <c r="B487" s="194">
        <v>41980</v>
      </c>
      <c r="C487" s="202">
        <v>0.4168</v>
      </c>
      <c r="D487" s="202">
        <v>0.42670000000000002</v>
      </c>
      <c r="E487" t="s">
        <v>1394</v>
      </c>
      <c r="F487" t="s">
        <v>1492</v>
      </c>
      <c r="H487" s="360">
        <v>0.4168</v>
      </c>
      <c r="I487" s="360">
        <v>0.4168</v>
      </c>
      <c r="J487" s="361">
        <f t="shared" si="7"/>
        <v>0</v>
      </c>
    </row>
    <row r="488" spans="1:10" ht="13.5" thickBot="1" x14ac:dyDescent="0.25">
      <c r="A488" s="192" t="s">
        <v>643</v>
      </c>
      <c r="B488" s="194">
        <v>24660</v>
      </c>
      <c r="C488" s="202">
        <v>0.87530000000000008</v>
      </c>
      <c r="D488" s="202">
        <v>0.85609999999999997</v>
      </c>
      <c r="E488" t="s">
        <v>1397</v>
      </c>
      <c r="F488" t="s">
        <v>1486</v>
      </c>
      <c r="H488" s="360">
        <v>0.87530000000000008</v>
      </c>
      <c r="I488" s="360">
        <v>0.87540000000000007</v>
      </c>
      <c r="J488" s="361">
        <f t="shared" ref="J488:J551" si="8">+H488-I488</f>
        <v>-9.9999999999988987E-5</v>
      </c>
    </row>
    <row r="489" spans="1:10" ht="13.5" thickBot="1" x14ac:dyDescent="0.25">
      <c r="A489" s="192" t="s">
        <v>644</v>
      </c>
      <c r="B489" s="194">
        <v>37460</v>
      </c>
      <c r="C489" s="202">
        <v>0.80290000000000006</v>
      </c>
      <c r="D489" s="202">
        <v>0.80789999999999995</v>
      </c>
      <c r="E489" t="s">
        <v>1396</v>
      </c>
      <c r="F489" t="s">
        <v>1462</v>
      </c>
      <c r="H489" s="360">
        <v>0.80290000000000006</v>
      </c>
      <c r="I489" s="360">
        <v>0.80300000000000005</v>
      </c>
      <c r="J489" s="361">
        <f t="shared" si="8"/>
        <v>-9.9999999999988987E-5</v>
      </c>
    </row>
    <row r="490" spans="1:10" ht="13.5" thickBot="1" x14ac:dyDescent="0.25">
      <c r="A490" s="192" t="s">
        <v>645</v>
      </c>
      <c r="B490" s="194">
        <v>41980</v>
      </c>
      <c r="C490" s="202">
        <v>0.4168</v>
      </c>
      <c r="D490" s="202">
        <v>0.42670000000000002</v>
      </c>
      <c r="E490" t="s">
        <v>1394</v>
      </c>
      <c r="F490" t="s">
        <v>1492</v>
      </c>
      <c r="H490" s="360">
        <v>0.4168</v>
      </c>
      <c r="I490" s="360">
        <v>0.4168</v>
      </c>
      <c r="J490" s="361">
        <f t="shared" si="8"/>
        <v>0</v>
      </c>
    </row>
    <row r="491" spans="1:10" ht="13.5" thickBot="1" x14ac:dyDescent="0.25">
      <c r="A491" s="192" t="s">
        <v>646</v>
      </c>
      <c r="B491" s="194">
        <v>19780</v>
      </c>
      <c r="C491" s="202">
        <v>0.92570000000000008</v>
      </c>
      <c r="D491" s="202">
        <v>0.93069999999999997</v>
      </c>
      <c r="E491" t="s">
        <v>1420</v>
      </c>
      <c r="F491" t="s">
        <v>1468</v>
      </c>
      <c r="H491" s="360">
        <v>0.92570000000000008</v>
      </c>
      <c r="I491" s="360">
        <v>0.92570000000000008</v>
      </c>
      <c r="J491" s="361">
        <f t="shared" si="8"/>
        <v>0</v>
      </c>
    </row>
    <row r="492" spans="1:10" ht="13.5" thickBot="1" x14ac:dyDescent="0.25">
      <c r="A492" s="192" t="s">
        <v>647</v>
      </c>
      <c r="B492" s="194">
        <v>12060</v>
      </c>
      <c r="C492" s="202">
        <v>0.94900000000000007</v>
      </c>
      <c r="D492" s="202">
        <v>0.93669999999999998</v>
      </c>
      <c r="E492" t="s">
        <v>1416</v>
      </c>
      <c r="F492" t="s">
        <v>1463</v>
      </c>
      <c r="H492" s="360">
        <v>0.94900000000000007</v>
      </c>
      <c r="I492" s="360">
        <v>0.94900000000000007</v>
      </c>
      <c r="J492" s="361">
        <f t="shared" si="8"/>
        <v>0</v>
      </c>
    </row>
    <row r="493" spans="1:10" ht="13.5" thickBot="1" x14ac:dyDescent="0.25">
      <c r="A493" s="192" t="s">
        <v>648</v>
      </c>
      <c r="B493" s="194">
        <v>46220</v>
      </c>
      <c r="C493" s="202">
        <v>0.79210000000000003</v>
      </c>
      <c r="D493" s="202">
        <v>0.77180000000000004</v>
      </c>
      <c r="E493" t="s">
        <v>1415</v>
      </c>
      <c r="F493" t="s">
        <v>1453</v>
      </c>
      <c r="H493" s="360">
        <v>0.79210000000000003</v>
      </c>
      <c r="I493" s="360">
        <v>0.79210000000000003</v>
      </c>
      <c r="J493" s="361">
        <f t="shared" si="8"/>
        <v>0</v>
      </c>
    </row>
    <row r="494" spans="1:10" ht="13.5" thickBot="1" x14ac:dyDescent="0.25">
      <c r="A494" s="192" t="s">
        <v>649</v>
      </c>
      <c r="B494" s="194">
        <v>23580</v>
      </c>
      <c r="C494" s="202">
        <v>0.87409999999999999</v>
      </c>
      <c r="D494" s="202">
        <v>0.90169999999999995</v>
      </c>
      <c r="E494" t="s">
        <v>1416</v>
      </c>
      <c r="F494" t="s">
        <v>1463</v>
      </c>
      <c r="H494" s="360">
        <v>0.87409999999999999</v>
      </c>
      <c r="I494" s="360">
        <v>0.87409999999999999</v>
      </c>
      <c r="J494" s="361">
        <f t="shared" si="8"/>
        <v>0</v>
      </c>
    </row>
    <row r="495" spans="1:10" ht="13.5" thickBot="1" x14ac:dyDescent="0.25">
      <c r="A495" s="192" t="s">
        <v>650</v>
      </c>
      <c r="B495" s="194">
        <v>24260</v>
      </c>
      <c r="C495" s="202">
        <v>0.96520000000000006</v>
      </c>
      <c r="D495" s="202">
        <v>0.9355</v>
      </c>
      <c r="E495" t="s">
        <v>1435</v>
      </c>
      <c r="F495" t="s">
        <v>1480</v>
      </c>
      <c r="H495" s="360">
        <v>0.96520000000000006</v>
      </c>
      <c r="I495" s="360">
        <v>0.96520000000000006</v>
      </c>
      <c r="J495" s="361">
        <f t="shared" si="8"/>
        <v>0</v>
      </c>
    </row>
    <row r="496" spans="1:10" ht="13.5" thickBot="1" x14ac:dyDescent="0.25">
      <c r="A496" s="192" t="s">
        <v>651</v>
      </c>
      <c r="B496" s="194">
        <v>34100</v>
      </c>
      <c r="C496" s="202">
        <v>0.69680000000000009</v>
      </c>
      <c r="D496" s="202">
        <v>0.7087</v>
      </c>
      <c r="E496" t="s">
        <v>1407</v>
      </c>
      <c r="F496" t="s">
        <v>1496</v>
      </c>
      <c r="H496" s="360">
        <v>0.69680000000000009</v>
      </c>
      <c r="I496" s="360">
        <v>0.69680000000000009</v>
      </c>
      <c r="J496" s="361">
        <f t="shared" si="8"/>
        <v>0</v>
      </c>
    </row>
    <row r="497" spans="1:10" ht="13.5" thickBot="1" x14ac:dyDescent="0.25">
      <c r="A497" s="192" t="s">
        <v>652</v>
      </c>
      <c r="B497" s="194">
        <v>26900</v>
      </c>
      <c r="C497" s="202">
        <v>1.0295000000000001</v>
      </c>
      <c r="D497" s="202">
        <v>1.0149999999999999</v>
      </c>
      <c r="E497" t="s">
        <v>1403</v>
      </c>
      <c r="F497" t="s">
        <v>1467</v>
      </c>
      <c r="H497" s="360">
        <v>1.0295000000000001</v>
      </c>
      <c r="I497" s="360">
        <v>1.0296000000000001</v>
      </c>
      <c r="J497" s="361">
        <f t="shared" si="8"/>
        <v>-9.9999999999988987E-5</v>
      </c>
    </row>
    <row r="498" spans="1:10" ht="13.5" thickBot="1" x14ac:dyDescent="0.25">
      <c r="A498" s="192" t="s">
        <v>653</v>
      </c>
      <c r="B498" s="194">
        <v>24260</v>
      </c>
      <c r="C498" s="202">
        <v>0.96520000000000006</v>
      </c>
      <c r="D498" s="202">
        <v>0.9355</v>
      </c>
      <c r="E498" t="s">
        <v>1435</v>
      </c>
      <c r="F498" t="s">
        <v>1480</v>
      </c>
      <c r="H498" s="360">
        <v>0.96520000000000006</v>
      </c>
      <c r="I498" s="360">
        <v>0.96520000000000006</v>
      </c>
      <c r="J498" s="361">
        <f t="shared" si="8"/>
        <v>0</v>
      </c>
    </row>
    <row r="499" spans="1:10" ht="13.5" thickBot="1" x14ac:dyDescent="0.25">
      <c r="A499" s="192" t="s">
        <v>654</v>
      </c>
      <c r="B499" s="194">
        <v>17140</v>
      </c>
      <c r="C499" s="202">
        <v>0.93959999999999999</v>
      </c>
      <c r="D499" s="202">
        <v>0.95279999999999998</v>
      </c>
      <c r="E499" t="s">
        <v>1405</v>
      </c>
      <c r="F499" t="s">
        <v>1488</v>
      </c>
      <c r="H499" s="360">
        <v>0.93959999999999999</v>
      </c>
      <c r="I499" s="360">
        <v>0.93959999999999999</v>
      </c>
      <c r="J499" s="361">
        <f t="shared" si="8"/>
        <v>0</v>
      </c>
    </row>
    <row r="500" spans="1:10" ht="13.5" thickBot="1" x14ac:dyDescent="0.25">
      <c r="A500" s="192" t="s">
        <v>655</v>
      </c>
      <c r="B500" s="194">
        <v>16860</v>
      </c>
      <c r="C500" s="202">
        <v>0.8589</v>
      </c>
      <c r="D500" s="202">
        <v>0.85809999999999997</v>
      </c>
      <c r="E500" t="s">
        <v>1407</v>
      </c>
      <c r="F500" t="s">
        <v>1496</v>
      </c>
      <c r="H500" s="360">
        <v>0.8589</v>
      </c>
      <c r="I500" s="360">
        <v>0.85899999999999999</v>
      </c>
      <c r="J500" s="361">
        <f t="shared" si="8"/>
        <v>-9.9999999999988987E-5</v>
      </c>
    </row>
    <row r="501" spans="1:10" ht="13.5" thickBot="1" x14ac:dyDescent="0.25">
      <c r="A501" s="192" t="s">
        <v>656</v>
      </c>
      <c r="B501" s="194">
        <v>44140</v>
      </c>
      <c r="C501" s="202">
        <v>0.99240000000000006</v>
      </c>
      <c r="D501" s="202">
        <v>0.99750000000000005</v>
      </c>
      <c r="E501" t="s">
        <v>1417</v>
      </c>
      <c r="F501" t="s">
        <v>1474</v>
      </c>
      <c r="H501" s="360">
        <v>0.99240000000000006</v>
      </c>
      <c r="I501" s="360">
        <v>0.99240000000000006</v>
      </c>
      <c r="J501" s="361">
        <f t="shared" si="8"/>
        <v>0</v>
      </c>
    </row>
    <row r="502" spans="1:10" ht="13.5" thickBot="1" x14ac:dyDescent="0.25">
      <c r="A502" s="192" t="s">
        <v>657</v>
      </c>
      <c r="B502" s="194">
        <v>44140</v>
      </c>
      <c r="C502" s="202">
        <v>0.99240000000000006</v>
      </c>
      <c r="D502" s="202">
        <v>0.99750000000000005</v>
      </c>
      <c r="E502" t="s">
        <v>1417</v>
      </c>
      <c r="F502" t="s">
        <v>1474</v>
      </c>
      <c r="H502" s="360">
        <v>0.99240000000000006</v>
      </c>
      <c r="I502" s="360">
        <v>0.99240000000000006</v>
      </c>
      <c r="J502" s="361">
        <f t="shared" si="8"/>
        <v>0</v>
      </c>
    </row>
    <row r="503" spans="1:10" ht="13.5" thickBot="1" x14ac:dyDescent="0.25">
      <c r="A503" s="192" t="s">
        <v>658</v>
      </c>
      <c r="B503" s="194">
        <v>49020</v>
      </c>
      <c r="C503" s="202">
        <v>0.88860000000000006</v>
      </c>
      <c r="D503" s="202">
        <v>0.89910000000000001</v>
      </c>
      <c r="E503" t="s">
        <v>1402</v>
      </c>
      <c r="F503" t="s">
        <v>1502</v>
      </c>
      <c r="H503" s="360">
        <v>0.88860000000000006</v>
      </c>
      <c r="I503" s="360">
        <v>0.88860000000000006</v>
      </c>
      <c r="J503" s="361">
        <f t="shared" si="8"/>
        <v>0</v>
      </c>
    </row>
    <row r="504" spans="1:10" ht="13.5" thickBot="1" x14ac:dyDescent="0.25">
      <c r="A504" s="192" t="s">
        <v>659</v>
      </c>
      <c r="B504" s="194">
        <v>47260</v>
      </c>
      <c r="C504" s="202">
        <v>0.8901</v>
      </c>
      <c r="D504" s="202">
        <v>0.90090000000000003</v>
      </c>
      <c r="E504" t="s">
        <v>1400</v>
      </c>
      <c r="F504" t="s">
        <v>1500</v>
      </c>
      <c r="H504" s="360">
        <v>0.8901</v>
      </c>
      <c r="I504" s="360">
        <v>0.8901</v>
      </c>
      <c r="J504" s="361">
        <f t="shared" si="8"/>
        <v>0</v>
      </c>
    </row>
    <row r="505" spans="1:10" ht="13.5" thickBot="1" x14ac:dyDescent="0.25">
      <c r="A505" s="192" t="s">
        <v>660</v>
      </c>
      <c r="B505" s="194">
        <v>26900</v>
      </c>
      <c r="C505" s="202">
        <v>1.0295000000000001</v>
      </c>
      <c r="D505" s="202">
        <v>1.0149999999999999</v>
      </c>
      <c r="E505" t="s">
        <v>1403</v>
      </c>
      <c r="F505" t="s">
        <v>1467</v>
      </c>
      <c r="H505" s="360">
        <v>1.0295000000000001</v>
      </c>
      <c r="I505" s="360">
        <v>1.0296000000000001</v>
      </c>
      <c r="J505" s="361">
        <f t="shared" si="8"/>
        <v>-9.9999999999988987E-5</v>
      </c>
    </row>
    <row r="506" spans="1:10" ht="13.5" thickBot="1" x14ac:dyDescent="0.25">
      <c r="A506" s="192" t="s">
        <v>661</v>
      </c>
      <c r="B506" s="194">
        <v>36980</v>
      </c>
      <c r="C506" s="202">
        <v>0.87830000000000008</v>
      </c>
      <c r="D506" s="202">
        <v>0.81569999999999998</v>
      </c>
      <c r="E506" t="s">
        <v>1404</v>
      </c>
      <c r="F506" t="s">
        <v>1470</v>
      </c>
      <c r="H506" s="360">
        <v>0.87830000000000008</v>
      </c>
      <c r="I506" s="360">
        <v>0.87830000000000008</v>
      </c>
      <c r="J506" s="361">
        <f t="shared" si="8"/>
        <v>0</v>
      </c>
    </row>
    <row r="507" spans="1:10" ht="13.5" thickBot="1" x14ac:dyDescent="0.25">
      <c r="A507" s="192" t="s">
        <v>662</v>
      </c>
      <c r="B507" s="194">
        <v>25060</v>
      </c>
      <c r="C507" s="202">
        <v>0.79200000000000004</v>
      </c>
      <c r="D507" s="202">
        <v>0.82640000000000002</v>
      </c>
      <c r="E507" t="s">
        <v>1432</v>
      </c>
      <c r="F507" t="s">
        <v>1477</v>
      </c>
      <c r="H507" s="360">
        <v>0.79200000000000004</v>
      </c>
      <c r="I507" s="360">
        <v>0.79200000000000004</v>
      </c>
      <c r="J507" s="361">
        <f t="shared" si="8"/>
        <v>0</v>
      </c>
    </row>
    <row r="508" spans="1:10" ht="13.5" thickBot="1" x14ac:dyDescent="0.25">
      <c r="A508" s="192" t="s">
        <v>663</v>
      </c>
      <c r="B508" s="194">
        <v>48260</v>
      </c>
      <c r="C508" s="202">
        <v>0.77250000000000008</v>
      </c>
      <c r="D508" s="202">
        <v>0.7782</v>
      </c>
      <c r="E508" t="s">
        <v>1402</v>
      </c>
      <c r="F508" t="s">
        <v>1502</v>
      </c>
      <c r="H508" s="360">
        <v>0.77250000000000008</v>
      </c>
      <c r="I508" s="360">
        <v>0.77260000000000006</v>
      </c>
      <c r="J508" s="361">
        <f t="shared" si="8"/>
        <v>-9.9999999999988987E-5</v>
      </c>
    </row>
    <row r="509" spans="1:10" ht="13.5" thickBot="1" x14ac:dyDescent="0.25">
      <c r="A509" s="192" t="s">
        <v>664</v>
      </c>
      <c r="B509" s="194">
        <v>40060</v>
      </c>
      <c r="C509" s="202">
        <v>0.92810000000000004</v>
      </c>
      <c r="D509" s="202">
        <v>0.92949999999999999</v>
      </c>
      <c r="E509" t="s">
        <v>1400</v>
      </c>
      <c r="F509" t="s">
        <v>1500</v>
      </c>
      <c r="H509" s="360">
        <v>0.92810000000000004</v>
      </c>
      <c r="I509" s="360">
        <v>0.92810000000000004</v>
      </c>
      <c r="J509" s="361">
        <f t="shared" si="8"/>
        <v>0</v>
      </c>
    </row>
    <row r="510" spans="1:10" ht="13.5" thickBot="1" x14ac:dyDescent="0.25">
      <c r="A510" s="192" t="s">
        <v>665</v>
      </c>
      <c r="B510" s="194">
        <v>12060</v>
      </c>
      <c r="C510" s="202">
        <v>0.94900000000000007</v>
      </c>
      <c r="D510" s="202">
        <v>0.93669999999999998</v>
      </c>
      <c r="E510" t="s">
        <v>1416</v>
      </c>
      <c r="F510" t="s">
        <v>1463</v>
      </c>
      <c r="H510" s="360">
        <v>0.94900000000000007</v>
      </c>
      <c r="I510" s="360">
        <v>0.94900000000000007</v>
      </c>
      <c r="J510" s="361">
        <f t="shared" si="8"/>
        <v>0</v>
      </c>
    </row>
    <row r="511" spans="1:10" ht="13.5" thickBot="1" x14ac:dyDescent="0.25">
      <c r="A511" s="192" t="s">
        <v>666</v>
      </c>
      <c r="B511" s="194">
        <v>21060</v>
      </c>
      <c r="C511" s="202">
        <v>0.76700000000000002</v>
      </c>
      <c r="D511" s="202">
        <v>0.69589999999999996</v>
      </c>
      <c r="E511" t="s">
        <v>1404</v>
      </c>
      <c r="F511" t="s">
        <v>1470</v>
      </c>
      <c r="H511" s="360">
        <v>0.76700000000000002</v>
      </c>
      <c r="I511" s="360">
        <v>0.76700000000000002</v>
      </c>
      <c r="J511" s="361">
        <f t="shared" si="8"/>
        <v>0</v>
      </c>
    </row>
    <row r="512" spans="1:10" ht="13.5" thickBot="1" x14ac:dyDescent="0.25">
      <c r="A512" s="192" t="s">
        <v>667</v>
      </c>
      <c r="B512" s="194">
        <v>13140</v>
      </c>
      <c r="C512" s="202">
        <v>0.89270000000000005</v>
      </c>
      <c r="D512" s="202">
        <v>0.85619999999999996</v>
      </c>
      <c r="E512" t="s">
        <v>1412</v>
      </c>
      <c r="F512" t="s">
        <v>1497</v>
      </c>
      <c r="H512" s="360">
        <v>0.89270000000000005</v>
      </c>
      <c r="I512" s="360">
        <v>0.89270000000000005</v>
      </c>
      <c r="J512" s="361">
        <f t="shared" si="8"/>
        <v>0</v>
      </c>
    </row>
    <row r="513" spans="1:10" ht="13.5" thickBot="1" x14ac:dyDescent="0.25">
      <c r="A513" s="192" t="s">
        <v>668</v>
      </c>
      <c r="B513" s="194">
        <v>12580</v>
      </c>
      <c r="C513" s="202">
        <v>0.95680000000000009</v>
      </c>
      <c r="D513" s="202">
        <v>0.9506</v>
      </c>
      <c r="E513" t="s">
        <v>1410</v>
      </c>
      <c r="F513" t="s">
        <v>1473</v>
      </c>
      <c r="H513" s="360">
        <v>0.95680000000000009</v>
      </c>
      <c r="I513" s="360">
        <v>0.95680000000000009</v>
      </c>
      <c r="J513" s="361">
        <f t="shared" si="8"/>
        <v>0</v>
      </c>
    </row>
    <row r="514" spans="1:10" ht="13.5" thickBot="1" x14ac:dyDescent="0.25">
      <c r="A514" s="192" t="s">
        <v>669</v>
      </c>
      <c r="B514" s="194">
        <v>17980</v>
      </c>
      <c r="C514" s="202">
        <v>0.78960000000000008</v>
      </c>
      <c r="D514" s="202">
        <v>0.80720000000000003</v>
      </c>
      <c r="E514" t="s">
        <v>1416</v>
      </c>
      <c r="F514" t="s">
        <v>1463</v>
      </c>
      <c r="H514" s="360">
        <v>0.78960000000000008</v>
      </c>
      <c r="I514" s="360">
        <v>0.78960000000000008</v>
      </c>
      <c r="J514" s="361">
        <f t="shared" si="8"/>
        <v>0</v>
      </c>
    </row>
    <row r="515" spans="1:10" ht="13.5" thickBot="1" x14ac:dyDescent="0.25">
      <c r="A515" s="192" t="s">
        <v>670</v>
      </c>
      <c r="B515" s="194">
        <v>26420</v>
      </c>
      <c r="C515" s="202">
        <v>0.98120000000000007</v>
      </c>
      <c r="D515" s="202">
        <v>0.97499999999999998</v>
      </c>
      <c r="E515" t="s">
        <v>1412</v>
      </c>
      <c r="F515" t="s">
        <v>1497</v>
      </c>
      <c r="H515" s="360">
        <v>0.98120000000000007</v>
      </c>
      <c r="I515" s="360">
        <v>0.98120000000000007</v>
      </c>
      <c r="J515" s="361">
        <f t="shared" si="8"/>
        <v>0</v>
      </c>
    </row>
    <row r="516" spans="1:10" ht="13.5" thickBot="1" x14ac:dyDescent="0.25">
      <c r="A516" s="192" t="s">
        <v>671</v>
      </c>
      <c r="B516" s="194">
        <v>31140</v>
      </c>
      <c r="C516" s="202">
        <v>0.87530000000000008</v>
      </c>
      <c r="D516" s="202">
        <v>0.86890000000000001</v>
      </c>
      <c r="E516" t="s">
        <v>1403</v>
      </c>
      <c r="F516" t="s">
        <v>1467</v>
      </c>
      <c r="H516" s="360">
        <v>0.87530000000000008</v>
      </c>
      <c r="I516" s="360">
        <v>0.87530000000000008</v>
      </c>
      <c r="J516" s="361">
        <f t="shared" si="8"/>
        <v>0</v>
      </c>
    </row>
    <row r="517" spans="1:10" ht="13.5" thickBot="1" x14ac:dyDescent="0.25">
      <c r="A517" s="192" t="s">
        <v>672</v>
      </c>
      <c r="B517" s="194">
        <v>36540</v>
      </c>
      <c r="C517" s="202">
        <v>0.93890000000000007</v>
      </c>
      <c r="D517" s="202">
        <v>0.94330000000000003</v>
      </c>
      <c r="E517" t="s">
        <v>1420</v>
      </c>
      <c r="F517" t="s">
        <v>1468</v>
      </c>
      <c r="H517" s="360">
        <v>0.93890000000000007</v>
      </c>
      <c r="I517" s="360">
        <v>0.93900000000000006</v>
      </c>
      <c r="J517" s="361">
        <f t="shared" si="8"/>
        <v>-9.9999999999988987E-5</v>
      </c>
    </row>
    <row r="518" spans="1:10" ht="13.5" thickBot="1" x14ac:dyDescent="0.25">
      <c r="A518" s="192" t="s">
        <v>673</v>
      </c>
      <c r="B518" s="194">
        <v>25060</v>
      </c>
      <c r="C518" s="202">
        <v>0.79200000000000004</v>
      </c>
      <c r="D518" s="202">
        <v>0.82640000000000002</v>
      </c>
      <c r="E518" t="s">
        <v>1432</v>
      </c>
      <c r="F518" t="s">
        <v>1477</v>
      </c>
      <c r="H518" s="360">
        <v>0.79200000000000004</v>
      </c>
      <c r="I518" s="360">
        <v>0.79200000000000004</v>
      </c>
      <c r="J518" s="361">
        <f t="shared" si="8"/>
        <v>0</v>
      </c>
    </row>
    <row r="519" spans="1:10" ht="13.5" thickBot="1" x14ac:dyDescent="0.25">
      <c r="A519" s="192" t="s">
        <v>674</v>
      </c>
      <c r="B519" s="194">
        <v>25500</v>
      </c>
      <c r="C519" s="202">
        <v>0.89419999999999999</v>
      </c>
      <c r="D519" s="202">
        <v>0.89739999999999998</v>
      </c>
      <c r="E519" t="s">
        <v>1400</v>
      </c>
      <c r="F519" t="s">
        <v>1500</v>
      </c>
      <c r="H519" s="360">
        <v>0.89419999999999999</v>
      </c>
      <c r="I519" s="360">
        <v>0.89419999999999999</v>
      </c>
      <c r="J519" s="361">
        <f t="shared" si="8"/>
        <v>0</v>
      </c>
    </row>
    <row r="520" spans="1:10" ht="13.5" thickBot="1" x14ac:dyDescent="0.25">
      <c r="A520" s="192" t="s">
        <v>675</v>
      </c>
      <c r="B520" s="194">
        <v>25540</v>
      </c>
      <c r="C520" s="202">
        <v>1.0925</v>
      </c>
      <c r="D520" s="202">
        <v>1.0920000000000001</v>
      </c>
      <c r="E520" t="s">
        <v>1434</v>
      </c>
      <c r="F520" t="s">
        <v>1459</v>
      </c>
      <c r="H520" s="360">
        <v>1.0925</v>
      </c>
      <c r="I520" s="360">
        <v>1.0926</v>
      </c>
      <c r="J520" s="361">
        <f t="shared" si="8"/>
        <v>-9.9999999999988987E-5</v>
      </c>
    </row>
    <row r="521" spans="1:10" ht="13.5" thickBot="1" x14ac:dyDescent="0.25">
      <c r="A521" s="192" t="s">
        <v>676</v>
      </c>
      <c r="B521" s="194">
        <v>48620</v>
      </c>
      <c r="C521" s="202">
        <v>0.85240000000000005</v>
      </c>
      <c r="D521" s="202">
        <v>0.86050000000000004</v>
      </c>
      <c r="E521" t="s">
        <v>1408</v>
      </c>
      <c r="F521" t="s">
        <v>1469</v>
      </c>
      <c r="H521" s="360">
        <v>0.85240000000000005</v>
      </c>
      <c r="I521" s="360">
        <v>0.85250000000000004</v>
      </c>
      <c r="J521" s="361">
        <f t="shared" si="8"/>
        <v>-9.9999999999988987E-5</v>
      </c>
    </row>
    <row r="522" spans="1:10" ht="13.5" thickBot="1" x14ac:dyDescent="0.25">
      <c r="A522" s="192" t="s">
        <v>677</v>
      </c>
      <c r="B522" s="194">
        <v>11640</v>
      </c>
      <c r="C522" s="202">
        <v>0.37390000000000001</v>
      </c>
      <c r="D522" s="202">
        <v>0.42370000000000002</v>
      </c>
      <c r="E522" t="s">
        <v>1394</v>
      </c>
      <c r="F522" t="s">
        <v>1492</v>
      </c>
      <c r="H522" s="360">
        <v>0.37390000000000001</v>
      </c>
      <c r="I522" s="360">
        <v>0.37390000000000001</v>
      </c>
      <c r="J522" s="361">
        <f t="shared" si="8"/>
        <v>0</v>
      </c>
    </row>
    <row r="523" spans="1:10" ht="13.5" thickBot="1" x14ac:dyDescent="0.25">
      <c r="A523" s="192" t="s">
        <v>678</v>
      </c>
      <c r="B523" s="194">
        <v>28700</v>
      </c>
      <c r="C523" s="202">
        <v>0.68710000000000004</v>
      </c>
      <c r="D523" s="202">
        <v>0.70279999999999998</v>
      </c>
      <c r="E523" t="s">
        <v>1407</v>
      </c>
      <c r="F523" t="s">
        <v>1496</v>
      </c>
      <c r="H523" s="360">
        <v>0.68710000000000004</v>
      </c>
      <c r="I523" s="360">
        <v>0.68710000000000004</v>
      </c>
      <c r="J523" s="361">
        <f t="shared" si="8"/>
        <v>0</v>
      </c>
    </row>
    <row r="524" spans="1:10" ht="13.5" thickBot="1" x14ac:dyDescent="0.25">
      <c r="A524" s="192" t="s">
        <v>679</v>
      </c>
      <c r="B524" s="194">
        <v>12420</v>
      </c>
      <c r="C524" s="202">
        <v>0.95530000000000004</v>
      </c>
      <c r="D524" s="202">
        <v>0.98819999999999997</v>
      </c>
      <c r="E524" t="s">
        <v>1412</v>
      </c>
      <c r="F524" t="s">
        <v>1497</v>
      </c>
      <c r="H524" s="360">
        <v>0.95530000000000004</v>
      </c>
      <c r="I524" s="360">
        <v>0.95530000000000004</v>
      </c>
      <c r="J524" s="361">
        <f t="shared" si="8"/>
        <v>0</v>
      </c>
    </row>
    <row r="525" spans="1:10" ht="13.5" thickBot="1" x14ac:dyDescent="0.25">
      <c r="A525" s="192" t="s">
        <v>680</v>
      </c>
      <c r="B525" s="194">
        <v>11700</v>
      </c>
      <c r="C525" s="202">
        <v>0.89490000000000003</v>
      </c>
      <c r="D525" s="202">
        <v>0.86629999999999996</v>
      </c>
      <c r="E525" t="s">
        <v>1397</v>
      </c>
      <c r="F525" t="s">
        <v>1486</v>
      </c>
      <c r="H525" s="360">
        <v>0.89490000000000003</v>
      </c>
      <c r="I525" s="360">
        <v>0.89500000000000002</v>
      </c>
      <c r="J525" s="361">
        <f t="shared" si="8"/>
        <v>-9.9999999999988987E-5</v>
      </c>
    </row>
    <row r="526" spans="1:10" ht="13.5" thickBot="1" x14ac:dyDescent="0.25">
      <c r="A526" s="192" t="s">
        <v>681</v>
      </c>
      <c r="B526" s="194">
        <v>12060</v>
      </c>
      <c r="C526" s="202">
        <v>0.94900000000000007</v>
      </c>
      <c r="D526" s="202">
        <v>0.93669999999999998</v>
      </c>
      <c r="E526" t="s">
        <v>1416</v>
      </c>
      <c r="F526" t="s">
        <v>1463</v>
      </c>
      <c r="H526" s="360">
        <v>0.94900000000000007</v>
      </c>
      <c r="I526" s="360">
        <v>0.94900000000000007</v>
      </c>
      <c r="J526" s="361">
        <f t="shared" si="8"/>
        <v>0</v>
      </c>
    </row>
    <row r="527" spans="1:10" ht="13.5" thickBot="1" x14ac:dyDescent="0.25">
      <c r="A527" s="192" t="s">
        <v>682</v>
      </c>
      <c r="B527" s="194">
        <v>21780</v>
      </c>
      <c r="C527" s="202">
        <v>0.90780000000000005</v>
      </c>
      <c r="D527" s="202">
        <v>0.89790000000000003</v>
      </c>
      <c r="E527" t="s">
        <v>1404</v>
      </c>
      <c r="F527" t="s">
        <v>1470</v>
      </c>
      <c r="H527" s="360">
        <v>0.90780000000000005</v>
      </c>
      <c r="I527" s="360">
        <v>0.90780000000000005</v>
      </c>
      <c r="J527" s="361">
        <f t="shared" si="8"/>
        <v>0</v>
      </c>
    </row>
    <row r="528" spans="1:10" ht="13.5" thickBot="1" x14ac:dyDescent="0.25">
      <c r="A528" s="192" t="s">
        <v>683</v>
      </c>
      <c r="B528" s="194">
        <v>11700</v>
      </c>
      <c r="C528" s="202">
        <v>0.89490000000000003</v>
      </c>
      <c r="D528" s="202">
        <v>0.86629999999999996</v>
      </c>
      <c r="E528" t="s">
        <v>1397</v>
      </c>
      <c r="F528" t="s">
        <v>1486</v>
      </c>
      <c r="H528" s="360">
        <v>0.89490000000000003</v>
      </c>
      <c r="I528" s="360">
        <v>0.89500000000000002</v>
      </c>
      <c r="J528" s="361">
        <f t="shared" si="8"/>
        <v>-9.9999999999988987E-5</v>
      </c>
    </row>
    <row r="529" spans="1:10" ht="13.5" thickBot="1" x14ac:dyDescent="0.25">
      <c r="A529" s="192" t="s">
        <v>684</v>
      </c>
      <c r="B529" s="194">
        <v>26900</v>
      </c>
      <c r="C529" s="202">
        <v>1.0295000000000001</v>
      </c>
      <c r="D529" s="202">
        <v>1.0149999999999999</v>
      </c>
      <c r="E529" t="s">
        <v>1403</v>
      </c>
      <c r="F529" t="s">
        <v>1467</v>
      </c>
      <c r="H529" s="360">
        <v>1.0295000000000001</v>
      </c>
      <c r="I529" s="360">
        <v>1.0296000000000001</v>
      </c>
      <c r="J529" s="361">
        <f t="shared" si="8"/>
        <v>-9.9999999999988987E-5</v>
      </c>
    </row>
    <row r="530" spans="1:10" ht="13.5" thickBot="1" x14ac:dyDescent="0.25">
      <c r="A530" s="192" t="s">
        <v>685</v>
      </c>
      <c r="B530" s="194">
        <v>33460</v>
      </c>
      <c r="C530" s="202">
        <v>1.1206</v>
      </c>
      <c r="D530" s="202">
        <v>1.1294999999999999</v>
      </c>
      <c r="E530" t="s">
        <v>1421</v>
      </c>
      <c r="F530" t="s">
        <v>1476</v>
      </c>
      <c r="H530" s="360">
        <v>1.1206</v>
      </c>
      <c r="I530" s="360">
        <v>1.1206</v>
      </c>
      <c r="J530" s="361">
        <f t="shared" si="8"/>
        <v>0</v>
      </c>
    </row>
    <row r="531" spans="1:10" ht="13.5" thickBot="1" x14ac:dyDescent="0.25">
      <c r="A531" s="192" t="s">
        <v>686</v>
      </c>
      <c r="B531" s="194">
        <v>40060</v>
      </c>
      <c r="C531" s="202">
        <v>0.92810000000000004</v>
      </c>
      <c r="D531" s="202">
        <v>0.92949999999999999</v>
      </c>
      <c r="E531" t="s">
        <v>1400</v>
      </c>
      <c r="F531" t="s">
        <v>1500</v>
      </c>
      <c r="H531" s="360">
        <v>0.92810000000000004</v>
      </c>
      <c r="I531" s="360">
        <v>0.92810000000000004</v>
      </c>
      <c r="J531" s="361">
        <f t="shared" si="8"/>
        <v>0</v>
      </c>
    </row>
    <row r="532" spans="1:10" ht="13.5" thickBot="1" x14ac:dyDescent="0.25">
      <c r="A532" s="192" t="s">
        <v>687</v>
      </c>
      <c r="B532" s="194">
        <v>20020</v>
      </c>
      <c r="C532" s="202">
        <v>0.68</v>
      </c>
      <c r="D532" s="202">
        <v>0.66310000000000002</v>
      </c>
      <c r="E532" t="s">
        <v>1415</v>
      </c>
      <c r="F532" t="s">
        <v>1453</v>
      </c>
      <c r="H532" s="360">
        <v>0.68</v>
      </c>
      <c r="I532" s="360">
        <v>0.68</v>
      </c>
      <c r="J532" s="361">
        <f t="shared" si="8"/>
        <v>0</v>
      </c>
    </row>
    <row r="533" spans="1:10" ht="13.5" thickBot="1" x14ac:dyDescent="0.25">
      <c r="A533" s="192" t="s">
        <v>688</v>
      </c>
      <c r="B533" s="194">
        <v>12060</v>
      </c>
      <c r="C533" s="202">
        <v>0.94900000000000007</v>
      </c>
      <c r="D533" s="202">
        <v>0.93669999999999998</v>
      </c>
      <c r="E533" t="s">
        <v>1416</v>
      </c>
      <c r="F533" t="s">
        <v>1463</v>
      </c>
      <c r="H533" s="360">
        <v>0.94900000000000007</v>
      </c>
      <c r="I533" s="360">
        <v>0.94900000000000007</v>
      </c>
      <c r="J533" s="361">
        <f t="shared" si="8"/>
        <v>0</v>
      </c>
    </row>
    <row r="534" spans="1:10" ht="13.5" thickBot="1" x14ac:dyDescent="0.25">
      <c r="A534" s="192" t="s">
        <v>689</v>
      </c>
      <c r="B534" s="194">
        <v>19340</v>
      </c>
      <c r="C534" s="202">
        <v>0.95350000000000001</v>
      </c>
      <c r="D534" s="202">
        <v>0.94389999999999996</v>
      </c>
      <c r="E534" t="s">
        <v>1401</v>
      </c>
      <c r="F534" t="s">
        <v>1466</v>
      </c>
      <c r="H534" s="360">
        <v>0.95350000000000001</v>
      </c>
      <c r="I534" s="360">
        <v>0.95350000000000001</v>
      </c>
      <c r="J534" s="361">
        <f t="shared" si="8"/>
        <v>0</v>
      </c>
    </row>
    <row r="535" spans="1:10" ht="13.5" thickBot="1" x14ac:dyDescent="0.25">
      <c r="A535" s="192" t="s">
        <v>690</v>
      </c>
      <c r="B535" s="194">
        <v>31140</v>
      </c>
      <c r="C535" s="202">
        <v>0.87530000000000008</v>
      </c>
      <c r="D535" s="202">
        <v>0.86890000000000001</v>
      </c>
      <c r="E535" t="s">
        <v>1404</v>
      </c>
      <c r="F535" t="s">
        <v>1470</v>
      </c>
      <c r="H535" s="360">
        <v>0.87530000000000008</v>
      </c>
      <c r="I535" s="360">
        <v>0.87530000000000008</v>
      </c>
      <c r="J535" s="361">
        <f t="shared" si="8"/>
        <v>0</v>
      </c>
    </row>
    <row r="536" spans="1:10" ht="13.5" thickBot="1" x14ac:dyDescent="0.25">
      <c r="A536" s="192" t="s">
        <v>691</v>
      </c>
      <c r="B536" s="194">
        <v>46540</v>
      </c>
      <c r="C536" s="202">
        <v>0.88850000000000007</v>
      </c>
      <c r="D536" s="202">
        <v>0.93210000000000004</v>
      </c>
      <c r="E536" t="s">
        <v>1399</v>
      </c>
      <c r="F536" t="s">
        <v>1485</v>
      </c>
      <c r="H536" s="360">
        <v>0.88850000000000007</v>
      </c>
      <c r="I536" s="360">
        <v>0.88850000000000007</v>
      </c>
      <c r="J536" s="361">
        <f t="shared" si="8"/>
        <v>0</v>
      </c>
    </row>
    <row r="537" spans="1:10" ht="13.5" thickBot="1" x14ac:dyDescent="0.25">
      <c r="A537" s="192" t="s">
        <v>692</v>
      </c>
      <c r="B537" s="194">
        <v>45300</v>
      </c>
      <c r="C537" s="202">
        <v>0.89419999999999999</v>
      </c>
      <c r="D537" s="202">
        <v>0.90310000000000001</v>
      </c>
      <c r="E537" t="s">
        <v>1396</v>
      </c>
      <c r="F537" t="s">
        <v>1462</v>
      </c>
      <c r="H537" s="360">
        <v>0.89419999999999999</v>
      </c>
      <c r="I537" s="360">
        <v>0.89430000000000009</v>
      </c>
      <c r="J537" s="361">
        <f t="shared" si="8"/>
        <v>-1.0000000000010001E-4</v>
      </c>
    </row>
    <row r="538" spans="1:10" ht="13.5" thickBot="1" x14ac:dyDescent="0.25">
      <c r="A538" s="192" t="s">
        <v>693</v>
      </c>
      <c r="B538" s="194">
        <v>34980</v>
      </c>
      <c r="C538" s="202">
        <v>0.88919999999999999</v>
      </c>
      <c r="D538" s="202">
        <v>0.89600000000000002</v>
      </c>
      <c r="E538" t="s">
        <v>1407</v>
      </c>
      <c r="F538" t="s">
        <v>1496</v>
      </c>
      <c r="H538" s="360">
        <v>0.88919999999999999</v>
      </c>
      <c r="I538" s="360">
        <v>0.88919999999999999</v>
      </c>
      <c r="J538" s="361">
        <f t="shared" si="8"/>
        <v>0</v>
      </c>
    </row>
    <row r="539" spans="1:10" ht="13.5" thickBot="1" x14ac:dyDescent="0.25">
      <c r="A539" s="192" t="s">
        <v>694</v>
      </c>
      <c r="B539" s="194">
        <v>32580</v>
      </c>
      <c r="C539" s="202">
        <v>0.81059999999999999</v>
      </c>
      <c r="D539" s="202">
        <v>0.83289999999999997</v>
      </c>
      <c r="E539" t="s">
        <v>1412</v>
      </c>
      <c r="F539" t="s">
        <v>1497</v>
      </c>
      <c r="H539" s="360">
        <v>0.81059999999999999</v>
      </c>
      <c r="I539" s="360">
        <v>0.81070000000000009</v>
      </c>
      <c r="J539" s="361">
        <f t="shared" si="8"/>
        <v>-1.0000000000010001E-4</v>
      </c>
    </row>
    <row r="540" spans="1:10" ht="13.5" thickBot="1" x14ac:dyDescent="0.25">
      <c r="A540" s="192" t="s">
        <v>695</v>
      </c>
      <c r="B540" s="194">
        <v>42700</v>
      </c>
      <c r="C540" s="202">
        <v>0.79570000000000007</v>
      </c>
      <c r="D540" s="202">
        <v>0.79059999999999997</v>
      </c>
      <c r="E540" t="s">
        <v>1396</v>
      </c>
      <c r="F540" t="s">
        <v>1462</v>
      </c>
      <c r="H540" s="360">
        <v>0.79570000000000007</v>
      </c>
      <c r="I540" s="360">
        <v>0.79570000000000007</v>
      </c>
      <c r="J540" s="361">
        <f t="shared" si="8"/>
        <v>0</v>
      </c>
    </row>
    <row r="541" spans="1:10" ht="13.5" thickBot="1" x14ac:dyDescent="0.25">
      <c r="A541" s="192" t="s">
        <v>696</v>
      </c>
      <c r="B541" s="194">
        <v>45300</v>
      </c>
      <c r="C541" s="202">
        <v>0.89419999999999999</v>
      </c>
      <c r="D541" s="202">
        <v>0.90310000000000001</v>
      </c>
      <c r="E541" t="s">
        <v>1396</v>
      </c>
      <c r="F541" t="s">
        <v>1462</v>
      </c>
      <c r="H541" s="360">
        <v>0.89419999999999999</v>
      </c>
      <c r="I541" s="360">
        <v>0.89430000000000009</v>
      </c>
      <c r="J541" s="361">
        <f t="shared" si="8"/>
        <v>-1.0000000000010001E-4</v>
      </c>
    </row>
    <row r="542" spans="1:10" ht="13.5" thickBot="1" x14ac:dyDescent="0.25">
      <c r="A542" s="192" t="s">
        <v>697</v>
      </c>
      <c r="B542" s="194">
        <v>31700</v>
      </c>
      <c r="C542" s="202">
        <v>0.96050000000000002</v>
      </c>
      <c r="D542" s="202">
        <v>0.99280000000000002</v>
      </c>
      <c r="E542" t="s">
        <v>1436</v>
      </c>
      <c r="F542" t="s">
        <v>1482</v>
      </c>
      <c r="H542" s="360">
        <v>0.96050000000000002</v>
      </c>
      <c r="I542" s="360">
        <v>0.96050000000000002</v>
      </c>
      <c r="J542" s="361">
        <f t="shared" si="8"/>
        <v>0</v>
      </c>
    </row>
    <row r="543" spans="1:10" ht="13.5" thickBot="1" x14ac:dyDescent="0.25">
      <c r="A543" s="192" t="s">
        <v>698</v>
      </c>
      <c r="B543" s="194">
        <v>27140</v>
      </c>
      <c r="C543" s="202">
        <v>0.82590000000000008</v>
      </c>
      <c r="D543" s="202">
        <v>0.81479999999999997</v>
      </c>
      <c r="E543" t="s">
        <v>1432</v>
      </c>
      <c r="F543" t="s">
        <v>1477</v>
      </c>
      <c r="H543" s="360">
        <v>0.82590000000000008</v>
      </c>
      <c r="I543" s="360">
        <v>0.82590000000000008</v>
      </c>
      <c r="J543" s="361">
        <f t="shared" si="8"/>
        <v>0</v>
      </c>
    </row>
    <row r="544" spans="1:10" ht="13.5" thickBot="1" x14ac:dyDescent="0.25">
      <c r="A544" s="192" t="s">
        <v>699</v>
      </c>
      <c r="B544" s="194">
        <v>18140</v>
      </c>
      <c r="C544" s="202">
        <v>0.96790000000000009</v>
      </c>
      <c r="D544" s="202">
        <v>0.97919999999999996</v>
      </c>
      <c r="E544" t="s">
        <v>1405</v>
      </c>
      <c r="F544" t="s">
        <v>1488</v>
      </c>
      <c r="H544" s="360">
        <v>0.96790000000000009</v>
      </c>
      <c r="I544" s="360">
        <v>0.96790000000000009</v>
      </c>
      <c r="J544" s="361">
        <f t="shared" si="8"/>
        <v>0</v>
      </c>
    </row>
    <row r="545" spans="1:10" ht="13.5" thickBot="1" x14ac:dyDescent="0.25">
      <c r="A545" s="192" t="s">
        <v>700</v>
      </c>
      <c r="B545" s="194">
        <v>22180</v>
      </c>
      <c r="C545" s="202">
        <v>0.79830000000000001</v>
      </c>
      <c r="D545" s="202">
        <v>0.80149999999999999</v>
      </c>
      <c r="E545" t="s">
        <v>1397</v>
      </c>
      <c r="F545" t="s">
        <v>1486</v>
      </c>
      <c r="H545" s="360">
        <v>0.79830000000000001</v>
      </c>
      <c r="I545" s="360">
        <v>0.79830000000000001</v>
      </c>
      <c r="J545" s="361">
        <f t="shared" si="8"/>
        <v>0</v>
      </c>
    </row>
    <row r="546" spans="1:10" ht="13.5" thickBot="1" x14ac:dyDescent="0.25">
      <c r="A546" s="192" t="s">
        <v>129</v>
      </c>
      <c r="B546" s="194">
        <v>46520</v>
      </c>
      <c r="C546" s="202">
        <v>1.2562</v>
      </c>
      <c r="D546" s="202">
        <v>1.2745</v>
      </c>
      <c r="E546" t="s">
        <v>1437</v>
      </c>
      <c r="F546" t="s">
        <v>1464</v>
      </c>
      <c r="H546" s="360">
        <v>1.2562</v>
      </c>
      <c r="I546" s="360">
        <v>1.2563</v>
      </c>
      <c r="J546" s="361">
        <f t="shared" si="8"/>
        <v>-9.9999999999988987E-5</v>
      </c>
    </row>
    <row r="547" spans="1:10" ht="13.5" thickBot="1" x14ac:dyDescent="0.25">
      <c r="A547" s="192" t="s">
        <v>701</v>
      </c>
      <c r="B547" s="194">
        <v>23104</v>
      </c>
      <c r="C547" s="202">
        <v>0.97030000000000005</v>
      </c>
      <c r="D547" s="202">
        <v>0.95899999999999996</v>
      </c>
      <c r="E547" t="s">
        <v>1412</v>
      </c>
      <c r="F547" t="s">
        <v>1497</v>
      </c>
      <c r="H547" s="360">
        <v>0.97030000000000005</v>
      </c>
      <c r="I547" s="360">
        <v>0.97030000000000005</v>
      </c>
      <c r="J547" s="361">
        <f t="shared" si="8"/>
        <v>0</v>
      </c>
    </row>
    <row r="548" spans="1:10" ht="13.5" thickBot="1" x14ac:dyDescent="0.25">
      <c r="A548" s="192" t="s">
        <v>702</v>
      </c>
      <c r="B548" s="194">
        <v>40060</v>
      </c>
      <c r="C548" s="202">
        <v>0.92810000000000004</v>
      </c>
      <c r="D548" s="202">
        <v>0.92949999999999999</v>
      </c>
      <c r="E548" t="s">
        <v>1400</v>
      </c>
      <c r="F548" t="s">
        <v>1500</v>
      </c>
      <c r="H548" s="360">
        <v>0.92810000000000004</v>
      </c>
      <c r="I548" s="360">
        <v>0.92810000000000004</v>
      </c>
      <c r="J548" s="361">
        <f t="shared" si="8"/>
        <v>0</v>
      </c>
    </row>
    <row r="549" spans="1:10" ht="13.5" thickBot="1" x14ac:dyDescent="0.25">
      <c r="A549" s="192" t="s">
        <v>703</v>
      </c>
      <c r="B549" s="194">
        <v>32420</v>
      </c>
      <c r="C549" s="202">
        <v>0.3533</v>
      </c>
      <c r="D549" s="202">
        <v>0.35360000000000003</v>
      </c>
      <c r="E549" t="s">
        <v>1394</v>
      </c>
      <c r="F549" t="s">
        <v>1492</v>
      </c>
      <c r="H549" s="360">
        <v>0.3533</v>
      </c>
      <c r="I549" s="360">
        <v>0.3533</v>
      </c>
      <c r="J549" s="361">
        <f t="shared" si="8"/>
        <v>0</v>
      </c>
    </row>
    <row r="550" spans="1:10" ht="13.5" thickBot="1" x14ac:dyDescent="0.25">
      <c r="A550" s="192" t="s">
        <v>704</v>
      </c>
      <c r="B550" s="194">
        <v>34820</v>
      </c>
      <c r="C550" s="202">
        <v>0.8468</v>
      </c>
      <c r="D550" s="202">
        <v>0.83879999999999999</v>
      </c>
      <c r="E550" t="s">
        <v>1395</v>
      </c>
      <c r="F550" t="s">
        <v>1494</v>
      </c>
      <c r="H550" s="360">
        <v>0.8468</v>
      </c>
      <c r="I550" s="360">
        <v>0.8468</v>
      </c>
      <c r="J550" s="361">
        <f t="shared" si="8"/>
        <v>0</v>
      </c>
    </row>
    <row r="551" spans="1:10" ht="13.5" thickBot="1" x14ac:dyDescent="0.25">
      <c r="A551" s="192" t="s">
        <v>705</v>
      </c>
      <c r="B551" s="194">
        <v>20020</v>
      </c>
      <c r="C551" s="202">
        <v>0.68</v>
      </c>
      <c r="D551" s="202">
        <v>0.66310000000000002</v>
      </c>
      <c r="E551" t="s">
        <v>1415</v>
      </c>
      <c r="F551" t="s">
        <v>1453</v>
      </c>
      <c r="H551" s="360">
        <v>0.68</v>
      </c>
      <c r="I551" s="360">
        <v>0.68</v>
      </c>
      <c r="J551" s="361">
        <f t="shared" si="8"/>
        <v>0</v>
      </c>
    </row>
    <row r="552" spans="1:10" ht="13.5" thickBot="1" x14ac:dyDescent="0.25">
      <c r="A552" s="192" t="s">
        <v>706</v>
      </c>
      <c r="B552" s="194">
        <v>47580</v>
      </c>
      <c r="C552" s="202">
        <v>0.73270000000000002</v>
      </c>
      <c r="D552" s="202">
        <v>0.72809999999999997</v>
      </c>
      <c r="E552" t="s">
        <v>1416</v>
      </c>
      <c r="F552" t="s">
        <v>1463</v>
      </c>
      <c r="H552" s="360">
        <v>0.73270000000000002</v>
      </c>
      <c r="I552" s="360">
        <v>0.73270000000000002</v>
      </c>
      <c r="J552" s="361">
        <f t="shared" ref="J552:J615" si="9">+H552-I552</f>
        <v>0</v>
      </c>
    </row>
    <row r="553" spans="1:10" ht="13.5" thickBot="1" x14ac:dyDescent="0.25">
      <c r="A553" s="192" t="s">
        <v>707</v>
      </c>
      <c r="B553" s="194">
        <v>29100</v>
      </c>
      <c r="C553" s="202">
        <v>0.9284</v>
      </c>
      <c r="D553" s="202">
        <v>0.97240000000000004</v>
      </c>
      <c r="E553" t="s">
        <v>1421</v>
      </c>
      <c r="F553" t="s">
        <v>1476</v>
      </c>
      <c r="H553" s="360">
        <v>0.9284</v>
      </c>
      <c r="I553" s="360">
        <v>0.9284</v>
      </c>
      <c r="J553" s="361">
        <f t="shared" si="9"/>
        <v>0</v>
      </c>
    </row>
    <row r="554" spans="1:10" ht="13.5" thickBot="1" x14ac:dyDescent="0.25">
      <c r="A554" s="192" t="s">
        <v>708</v>
      </c>
      <c r="B554" s="194">
        <v>29020</v>
      </c>
      <c r="C554" s="202">
        <v>0.92700000000000005</v>
      </c>
      <c r="D554" s="202">
        <v>0.93859999999999999</v>
      </c>
      <c r="E554" t="s">
        <v>1403</v>
      </c>
      <c r="F554" t="s">
        <v>1467</v>
      </c>
      <c r="H554" s="360">
        <v>0.92700000000000005</v>
      </c>
      <c r="I554" s="360">
        <v>0.92700000000000005</v>
      </c>
      <c r="J554" s="361">
        <f t="shared" si="9"/>
        <v>0</v>
      </c>
    </row>
    <row r="555" spans="1:10" ht="13.5" thickBot="1" x14ac:dyDescent="0.25">
      <c r="A555" s="192" t="s">
        <v>709</v>
      </c>
      <c r="B555" s="194">
        <v>12580</v>
      </c>
      <c r="C555" s="202">
        <v>0.95680000000000009</v>
      </c>
      <c r="D555" s="202">
        <v>0.9506</v>
      </c>
      <c r="E555" t="s">
        <v>1410</v>
      </c>
      <c r="F555" t="s">
        <v>1473</v>
      </c>
      <c r="H555" s="360">
        <v>0.95680000000000009</v>
      </c>
      <c r="I555" s="360">
        <v>0.95680000000000009</v>
      </c>
      <c r="J555" s="361">
        <f t="shared" si="9"/>
        <v>0</v>
      </c>
    </row>
    <row r="556" spans="1:10" ht="13.5" thickBot="1" x14ac:dyDescent="0.25">
      <c r="A556" s="192" t="s">
        <v>710</v>
      </c>
      <c r="B556" s="194">
        <v>24260</v>
      </c>
      <c r="C556" s="202">
        <v>0.96520000000000006</v>
      </c>
      <c r="D556" s="202">
        <v>0.9355</v>
      </c>
      <c r="E556" t="s">
        <v>1435</v>
      </c>
      <c r="F556" t="s">
        <v>1480</v>
      </c>
      <c r="H556" s="360">
        <v>0.96520000000000006</v>
      </c>
      <c r="I556" s="360">
        <v>0.96520000000000006</v>
      </c>
      <c r="J556" s="361">
        <f t="shared" si="9"/>
        <v>0</v>
      </c>
    </row>
    <row r="557" spans="1:10" ht="13.5" thickBot="1" x14ac:dyDescent="0.25">
      <c r="A557" s="192" t="s">
        <v>711</v>
      </c>
      <c r="B557" s="194">
        <v>35614</v>
      </c>
      <c r="C557" s="202">
        <v>1.2776000000000001</v>
      </c>
      <c r="D557" s="202">
        <v>1.2813000000000001</v>
      </c>
      <c r="E557" t="s">
        <v>1414</v>
      </c>
      <c r="F557" t="s">
        <v>1483</v>
      </c>
      <c r="H557" s="360">
        <v>1.2776000000000001</v>
      </c>
      <c r="I557" s="360">
        <v>1.2777000000000001</v>
      </c>
      <c r="J557" s="361">
        <f t="shared" si="9"/>
        <v>-9.9999999999988987E-5</v>
      </c>
    </row>
    <row r="558" spans="1:10" ht="13.5" thickBot="1" x14ac:dyDescent="0.25">
      <c r="A558" s="192" t="s">
        <v>712</v>
      </c>
      <c r="B558" s="194">
        <v>21340</v>
      </c>
      <c r="C558" s="202">
        <v>0.79660000000000009</v>
      </c>
      <c r="D558" s="202">
        <v>0.79069999999999996</v>
      </c>
      <c r="E558" t="s">
        <v>1412</v>
      </c>
      <c r="F558" t="s">
        <v>1497</v>
      </c>
      <c r="H558" s="360">
        <v>0.79660000000000009</v>
      </c>
      <c r="I558" s="360">
        <v>0.79660000000000009</v>
      </c>
      <c r="J558" s="361">
        <f t="shared" si="9"/>
        <v>0</v>
      </c>
    </row>
    <row r="559" spans="1:10" ht="13.5" thickBot="1" x14ac:dyDescent="0.25">
      <c r="A559" s="192" t="s">
        <v>713</v>
      </c>
      <c r="B559" s="194">
        <v>41980</v>
      </c>
      <c r="C559" s="202">
        <v>0.4168</v>
      </c>
      <c r="D559" s="202">
        <v>0.42670000000000002</v>
      </c>
      <c r="E559" t="s">
        <v>1394</v>
      </c>
      <c r="F559" t="s">
        <v>1492</v>
      </c>
      <c r="H559" s="360">
        <v>0.4168</v>
      </c>
      <c r="I559" s="360">
        <v>0.4168</v>
      </c>
      <c r="J559" s="361">
        <f t="shared" si="9"/>
        <v>0</v>
      </c>
    </row>
    <row r="560" spans="1:10" ht="13.5" thickBot="1" x14ac:dyDescent="0.25">
      <c r="A560" s="192" t="s">
        <v>714</v>
      </c>
      <c r="B560" s="194">
        <v>19124</v>
      </c>
      <c r="C560" s="202">
        <v>0.98620000000000008</v>
      </c>
      <c r="D560" s="202">
        <v>0.98480000000000001</v>
      </c>
      <c r="E560" t="s">
        <v>1412</v>
      </c>
      <c r="F560" t="s">
        <v>1497</v>
      </c>
      <c r="H560" s="360">
        <v>0.98620000000000008</v>
      </c>
      <c r="I560" s="360">
        <v>0.98620000000000008</v>
      </c>
      <c r="J560" s="361">
        <f t="shared" si="9"/>
        <v>0</v>
      </c>
    </row>
    <row r="561" spans="1:10" ht="13.5" thickBot="1" x14ac:dyDescent="0.25">
      <c r="A561" s="192" t="s">
        <v>715</v>
      </c>
      <c r="B561" s="194">
        <v>35084</v>
      </c>
      <c r="C561" s="202">
        <v>1.1418000000000001</v>
      </c>
      <c r="D561" s="202">
        <v>1.1443000000000001</v>
      </c>
      <c r="E561" t="s">
        <v>1414</v>
      </c>
      <c r="F561" t="s">
        <v>1483</v>
      </c>
      <c r="H561" s="360">
        <v>1.1418000000000001</v>
      </c>
      <c r="I561" s="360">
        <v>1.1418000000000001</v>
      </c>
      <c r="J561" s="361">
        <f t="shared" si="9"/>
        <v>0</v>
      </c>
    </row>
    <row r="562" spans="1:10" ht="13.5" thickBot="1" x14ac:dyDescent="0.25">
      <c r="A562" s="192" t="s">
        <v>716</v>
      </c>
      <c r="B562" s="194">
        <v>29180</v>
      </c>
      <c r="C562" s="202">
        <v>0.79039999999999999</v>
      </c>
      <c r="D562" s="202">
        <v>0.77739999999999998</v>
      </c>
      <c r="E562" t="s">
        <v>1390</v>
      </c>
      <c r="F562" t="s">
        <v>1471</v>
      </c>
      <c r="H562" s="360">
        <v>0.79039999999999999</v>
      </c>
      <c r="I562" s="360">
        <v>0.79039999999999999</v>
      </c>
      <c r="J562" s="361">
        <f t="shared" si="9"/>
        <v>0</v>
      </c>
    </row>
    <row r="563" spans="1:10" ht="13.5" thickBot="1" x14ac:dyDescent="0.25">
      <c r="A563" s="192" t="s">
        <v>717</v>
      </c>
      <c r="B563" s="194">
        <v>12940</v>
      </c>
      <c r="C563" s="202">
        <v>0.79610000000000003</v>
      </c>
      <c r="D563" s="202">
        <v>0.76780000000000004</v>
      </c>
      <c r="E563" t="s">
        <v>1390</v>
      </c>
      <c r="F563" t="s">
        <v>1471</v>
      </c>
      <c r="H563" s="360">
        <v>0.79610000000000003</v>
      </c>
      <c r="I563" s="360">
        <v>0.79610000000000003</v>
      </c>
      <c r="J563" s="361">
        <f t="shared" si="9"/>
        <v>0</v>
      </c>
    </row>
    <row r="564" spans="1:10" ht="13.5" thickBot="1" x14ac:dyDescent="0.25">
      <c r="A564" s="192" t="s">
        <v>719</v>
      </c>
      <c r="B564" s="194">
        <v>42680</v>
      </c>
      <c r="C564" s="202">
        <v>0.84230000000000005</v>
      </c>
      <c r="D564" s="202">
        <v>0.85119999999999996</v>
      </c>
      <c r="E564" t="s">
        <v>1396</v>
      </c>
      <c r="F564" t="s">
        <v>1462</v>
      </c>
      <c r="H564" s="360">
        <v>0.84230000000000005</v>
      </c>
      <c r="I564" s="360">
        <v>0.84230000000000005</v>
      </c>
      <c r="J564" s="361">
        <f t="shared" si="9"/>
        <v>0</v>
      </c>
    </row>
    <row r="565" spans="1:10" ht="13.5" thickBot="1" x14ac:dyDescent="0.25">
      <c r="A565" s="192" t="s">
        <v>720</v>
      </c>
      <c r="B565" s="194">
        <v>29620</v>
      </c>
      <c r="C565" s="202">
        <v>0.99880000000000002</v>
      </c>
      <c r="D565" s="202">
        <v>1.0351999999999999</v>
      </c>
      <c r="E565" t="s">
        <v>1418</v>
      </c>
      <c r="F565" t="s">
        <v>1475</v>
      </c>
      <c r="H565" s="360">
        <v>0.99880000000000002</v>
      </c>
      <c r="I565" s="360">
        <v>0.99880000000000002</v>
      </c>
      <c r="J565" s="361">
        <f t="shared" si="9"/>
        <v>0</v>
      </c>
    </row>
    <row r="566" spans="1:10" ht="13.5" thickBot="1" x14ac:dyDescent="0.25">
      <c r="A566" s="192" t="s">
        <v>191</v>
      </c>
      <c r="B566" s="194">
        <v>31540</v>
      </c>
      <c r="C566" s="202">
        <v>1.0730999999999999</v>
      </c>
      <c r="D566" s="202">
        <v>1.1173999999999999</v>
      </c>
      <c r="E566" t="s">
        <v>1411</v>
      </c>
      <c r="F566" t="s">
        <v>1503</v>
      </c>
      <c r="H566" s="360">
        <v>1.0730999999999999</v>
      </c>
      <c r="I566" s="360">
        <v>1.0730999999999999</v>
      </c>
      <c r="J566" s="361">
        <f t="shared" si="9"/>
        <v>0</v>
      </c>
    </row>
    <row r="567" spans="1:10" ht="13.5" thickBot="1" x14ac:dyDescent="0.25">
      <c r="A567" s="192" t="s">
        <v>721</v>
      </c>
      <c r="B567" s="194">
        <v>16740</v>
      </c>
      <c r="C567" s="202">
        <v>0.93970000000000009</v>
      </c>
      <c r="D567" s="202">
        <v>0.92749999999999999</v>
      </c>
      <c r="E567" t="s">
        <v>1397</v>
      </c>
      <c r="F567" t="s">
        <v>1486</v>
      </c>
      <c r="H567" s="360">
        <v>0.93970000000000009</v>
      </c>
      <c r="I567" s="360">
        <v>0.93970000000000009</v>
      </c>
      <c r="J567" s="361">
        <f t="shared" si="9"/>
        <v>0</v>
      </c>
    </row>
    <row r="568" spans="1:10" ht="13.5" thickBot="1" x14ac:dyDescent="0.25">
      <c r="A568" s="192" t="s">
        <v>722</v>
      </c>
      <c r="B568" s="194">
        <v>41660</v>
      </c>
      <c r="C568" s="202">
        <v>0.79800000000000004</v>
      </c>
      <c r="D568" s="202">
        <v>0.77980000000000005</v>
      </c>
      <c r="E568" t="s">
        <v>1412</v>
      </c>
      <c r="F568" t="s">
        <v>1497</v>
      </c>
      <c r="H568" s="360">
        <v>0.79800000000000004</v>
      </c>
      <c r="I568" s="360">
        <v>0.79800000000000004</v>
      </c>
      <c r="J568" s="361">
        <f t="shared" si="9"/>
        <v>0</v>
      </c>
    </row>
    <row r="569" spans="1:10" ht="13.5" thickBot="1" x14ac:dyDescent="0.25">
      <c r="A569" s="192" t="s">
        <v>723</v>
      </c>
      <c r="B569" s="194">
        <v>10380</v>
      </c>
      <c r="C569" s="202">
        <v>0.33190000000000003</v>
      </c>
      <c r="D569" s="202">
        <v>0.34300000000000003</v>
      </c>
      <c r="E569" t="s">
        <v>1394</v>
      </c>
      <c r="F569" t="s">
        <v>1492</v>
      </c>
      <c r="H569" s="360">
        <v>0.33190000000000003</v>
      </c>
      <c r="I569" s="360">
        <v>0.33190000000000003</v>
      </c>
      <c r="J569" s="361">
        <f t="shared" si="9"/>
        <v>0</v>
      </c>
    </row>
    <row r="570" spans="1:10" ht="13.5" thickBot="1" x14ac:dyDescent="0.25">
      <c r="A570" s="192" t="s">
        <v>724</v>
      </c>
      <c r="B570" s="194">
        <v>33460</v>
      </c>
      <c r="C570" s="202">
        <v>1.1206</v>
      </c>
      <c r="D570" s="202">
        <v>1.1294999999999999</v>
      </c>
      <c r="E570" t="s">
        <v>1421</v>
      </c>
      <c r="F570" t="s">
        <v>1476</v>
      </c>
      <c r="H570" s="360">
        <v>1.1206</v>
      </c>
      <c r="I570" s="360">
        <v>1.1206</v>
      </c>
      <c r="J570" s="361">
        <f t="shared" si="9"/>
        <v>0</v>
      </c>
    </row>
    <row r="571" spans="1:10" ht="13.5" thickBot="1" x14ac:dyDescent="0.25">
      <c r="A571" s="192" t="s">
        <v>725</v>
      </c>
      <c r="B571" s="194">
        <v>47260</v>
      </c>
      <c r="C571" s="202">
        <v>0.8901</v>
      </c>
      <c r="D571" s="202">
        <v>0.90090000000000003</v>
      </c>
      <c r="E571" t="s">
        <v>1400</v>
      </c>
      <c r="F571" t="s">
        <v>1500</v>
      </c>
      <c r="H571" s="360">
        <v>0.8901</v>
      </c>
      <c r="I571" s="360">
        <v>0.8901</v>
      </c>
      <c r="J571" s="361">
        <f t="shared" si="9"/>
        <v>0</v>
      </c>
    </row>
    <row r="572" spans="1:10" ht="13.5" thickBot="1" x14ac:dyDescent="0.25">
      <c r="A572" s="192" t="s">
        <v>726</v>
      </c>
      <c r="B572" s="194">
        <v>16060</v>
      </c>
      <c r="C572" s="202">
        <v>0.8165</v>
      </c>
      <c r="D572" s="202">
        <v>0.84089999999999998</v>
      </c>
      <c r="E572" t="s">
        <v>1401</v>
      </c>
      <c r="F572" t="s">
        <v>1466</v>
      </c>
      <c r="H572" s="360">
        <v>0.8165</v>
      </c>
      <c r="I572" s="360">
        <v>0.8165</v>
      </c>
      <c r="J572" s="361">
        <f t="shared" si="9"/>
        <v>0</v>
      </c>
    </row>
    <row r="573" spans="1:10" ht="13.5" thickBot="1" x14ac:dyDescent="0.25">
      <c r="A573" s="192" t="s">
        <v>727</v>
      </c>
      <c r="B573" s="194">
        <v>45820</v>
      </c>
      <c r="C573" s="202">
        <v>0.8851</v>
      </c>
      <c r="D573" s="202">
        <v>0.90369999999999995</v>
      </c>
      <c r="E573" t="s">
        <v>1408</v>
      </c>
      <c r="F573" t="s">
        <v>1469</v>
      </c>
      <c r="H573" s="360">
        <v>0.8851</v>
      </c>
      <c r="I573" s="360">
        <v>0.8852000000000001</v>
      </c>
      <c r="J573" s="361">
        <f t="shared" si="9"/>
        <v>-1.0000000000010001E-4</v>
      </c>
    </row>
    <row r="574" spans="1:10" ht="13.5" thickBot="1" x14ac:dyDescent="0.25">
      <c r="A574" s="192" t="s">
        <v>728</v>
      </c>
      <c r="B574" s="194">
        <v>27100</v>
      </c>
      <c r="C574" s="202">
        <v>0.94740000000000002</v>
      </c>
      <c r="D574" s="202">
        <v>0.88619999999999999</v>
      </c>
      <c r="E574" t="s">
        <v>1418</v>
      </c>
      <c r="F574" t="s">
        <v>1475</v>
      </c>
      <c r="H574" s="360">
        <v>0.94740000000000002</v>
      </c>
      <c r="I574" s="360">
        <v>0.94740000000000002</v>
      </c>
      <c r="J574" s="361">
        <f t="shared" si="9"/>
        <v>0</v>
      </c>
    </row>
    <row r="575" spans="1:10" ht="13.5" thickBot="1" x14ac:dyDescent="0.25">
      <c r="A575" s="192" t="s">
        <v>729</v>
      </c>
      <c r="B575" s="194">
        <v>25060</v>
      </c>
      <c r="C575" s="202">
        <v>0.79200000000000004</v>
      </c>
      <c r="D575" s="202">
        <v>0.82640000000000002</v>
      </c>
      <c r="E575" t="s">
        <v>1432</v>
      </c>
      <c r="F575" t="s">
        <v>1477</v>
      </c>
      <c r="H575" s="360">
        <v>0.79200000000000004</v>
      </c>
      <c r="I575" s="360">
        <v>0.79200000000000004</v>
      </c>
      <c r="J575" s="361">
        <f t="shared" si="9"/>
        <v>0</v>
      </c>
    </row>
    <row r="576" spans="1:10" ht="13.5" thickBot="1" x14ac:dyDescent="0.25">
      <c r="A576" s="192" t="s">
        <v>730</v>
      </c>
      <c r="B576" s="194">
        <v>28140</v>
      </c>
      <c r="C576" s="202">
        <v>0.92800000000000005</v>
      </c>
      <c r="D576" s="202">
        <v>0.92589999999999995</v>
      </c>
      <c r="E576" t="s">
        <v>1419</v>
      </c>
      <c r="F576" t="s">
        <v>1478</v>
      </c>
      <c r="H576" s="360">
        <v>0.92800000000000005</v>
      </c>
      <c r="I576" s="360">
        <v>0.92800000000000005</v>
      </c>
      <c r="J576" s="361">
        <f t="shared" si="9"/>
        <v>0</v>
      </c>
    </row>
    <row r="577" spans="1:10" ht="13.5" thickBot="1" x14ac:dyDescent="0.25">
      <c r="A577" s="192" t="s">
        <v>731</v>
      </c>
      <c r="B577" s="194">
        <v>32780</v>
      </c>
      <c r="C577" s="202">
        <v>1.0707</v>
      </c>
      <c r="D577" s="202">
        <v>1.0580000000000001</v>
      </c>
      <c r="E577" t="s">
        <v>1423</v>
      </c>
      <c r="F577" t="s">
        <v>1490</v>
      </c>
      <c r="H577" s="360">
        <v>1.0707</v>
      </c>
      <c r="I577" s="360">
        <v>1.0707</v>
      </c>
      <c r="J577" s="361">
        <f t="shared" si="9"/>
        <v>0</v>
      </c>
    </row>
    <row r="578" spans="1:10" ht="13.5" thickBot="1" x14ac:dyDescent="0.25">
      <c r="A578" s="192" t="s">
        <v>732</v>
      </c>
      <c r="B578" s="194">
        <v>47260</v>
      </c>
      <c r="C578" s="202">
        <v>0.8901</v>
      </c>
      <c r="D578" s="202">
        <v>0.90090000000000003</v>
      </c>
      <c r="E578" t="s">
        <v>1400</v>
      </c>
      <c r="F578" t="s">
        <v>1500</v>
      </c>
      <c r="H578" s="360">
        <v>0.8901</v>
      </c>
      <c r="I578" s="360">
        <v>0.8901</v>
      </c>
      <c r="J578" s="361">
        <f t="shared" si="9"/>
        <v>0</v>
      </c>
    </row>
    <row r="579" spans="1:10" ht="13.5" thickBot="1" x14ac:dyDescent="0.25">
      <c r="A579" s="192" t="s">
        <v>733</v>
      </c>
      <c r="B579" s="194">
        <v>12060</v>
      </c>
      <c r="C579" s="202">
        <v>0.94900000000000007</v>
      </c>
      <c r="D579" s="202">
        <v>0.93669999999999998</v>
      </c>
      <c r="E579" t="s">
        <v>1416</v>
      </c>
      <c r="F579" t="s">
        <v>1463</v>
      </c>
      <c r="H579" s="360">
        <v>0.94900000000000007</v>
      </c>
      <c r="I579" s="360">
        <v>0.94900000000000007</v>
      </c>
      <c r="J579" s="361">
        <f t="shared" si="9"/>
        <v>0</v>
      </c>
    </row>
    <row r="580" spans="1:10" ht="13.5" thickBot="1" x14ac:dyDescent="0.25">
      <c r="A580" s="192" t="s">
        <v>734</v>
      </c>
      <c r="B580" s="194">
        <v>23844</v>
      </c>
      <c r="C580" s="202">
        <v>0.93220000000000003</v>
      </c>
      <c r="D580" s="202">
        <v>0.96179999999999999</v>
      </c>
      <c r="E580" t="s">
        <v>1403</v>
      </c>
      <c r="F580" t="s">
        <v>1467</v>
      </c>
      <c r="H580" s="360">
        <v>0.93220000000000003</v>
      </c>
      <c r="I580" s="360">
        <v>0.93230000000000002</v>
      </c>
      <c r="J580" s="361">
        <f t="shared" si="9"/>
        <v>-9.9999999999988987E-5</v>
      </c>
    </row>
    <row r="581" spans="1:10" ht="13.5" thickBot="1" x14ac:dyDescent="0.25">
      <c r="A581" s="192" t="s">
        <v>735</v>
      </c>
      <c r="B581" s="194">
        <v>27900</v>
      </c>
      <c r="C581" s="202">
        <v>0.76070000000000004</v>
      </c>
      <c r="D581" s="202">
        <v>0.77449999999999997</v>
      </c>
      <c r="E581" t="s">
        <v>1419</v>
      </c>
      <c r="F581" t="s">
        <v>1478</v>
      </c>
      <c r="H581" s="360">
        <v>0.76070000000000004</v>
      </c>
      <c r="I581" s="360">
        <v>0.76070000000000004</v>
      </c>
      <c r="J581" s="361">
        <f t="shared" si="9"/>
        <v>0</v>
      </c>
    </row>
    <row r="582" spans="1:10" ht="13.5" thickBot="1" x14ac:dyDescent="0.25">
      <c r="A582" s="192" t="s">
        <v>736</v>
      </c>
      <c r="B582" s="194">
        <v>25940</v>
      </c>
      <c r="C582" s="202">
        <v>0.81080000000000008</v>
      </c>
      <c r="D582" s="202">
        <v>0.80820000000000003</v>
      </c>
      <c r="E582" t="s">
        <v>1395</v>
      </c>
      <c r="F582" t="s">
        <v>1494</v>
      </c>
      <c r="H582" s="360">
        <v>0.81080000000000008</v>
      </c>
      <c r="I582" s="360">
        <v>0.81090000000000007</v>
      </c>
      <c r="J582" s="361">
        <f t="shared" si="9"/>
        <v>-9.9999999999988987E-5</v>
      </c>
    </row>
    <row r="583" spans="1:10" ht="13.5" thickBot="1" x14ac:dyDescent="0.25">
      <c r="A583" s="192" t="s">
        <v>737</v>
      </c>
      <c r="B583" s="194">
        <v>13820</v>
      </c>
      <c r="C583" s="202">
        <v>0.81410000000000005</v>
      </c>
      <c r="D583" s="202">
        <v>0.81679999999999997</v>
      </c>
      <c r="E583" t="s">
        <v>1415</v>
      </c>
      <c r="F583" t="s">
        <v>1453</v>
      </c>
      <c r="H583" s="360">
        <v>0.81410000000000005</v>
      </c>
      <c r="I583" s="360">
        <v>0.81420000000000003</v>
      </c>
      <c r="J583" s="361">
        <f t="shared" si="9"/>
        <v>-9.9999999999988987E-5</v>
      </c>
    </row>
    <row r="584" spans="1:10" ht="13.5" thickBot="1" x14ac:dyDescent="0.25">
      <c r="A584" s="192" t="s">
        <v>738</v>
      </c>
      <c r="B584" s="194">
        <v>38220</v>
      </c>
      <c r="C584" s="202">
        <v>0.83120000000000005</v>
      </c>
      <c r="D584" s="202">
        <v>0.77790000000000004</v>
      </c>
      <c r="E584" t="s">
        <v>1422</v>
      </c>
      <c r="F584" t="s">
        <v>1456</v>
      </c>
      <c r="H584" s="360">
        <v>0.83120000000000005</v>
      </c>
      <c r="I584" s="360">
        <v>0.83130000000000004</v>
      </c>
      <c r="J584" s="361">
        <f t="shared" si="9"/>
        <v>-9.9999999999988987E-5</v>
      </c>
    </row>
    <row r="585" spans="1:10" ht="13.5" thickBot="1" x14ac:dyDescent="0.25">
      <c r="A585" s="192" t="s">
        <v>170</v>
      </c>
      <c r="B585" s="194">
        <v>19740</v>
      </c>
      <c r="C585" s="202">
        <v>1.0245</v>
      </c>
      <c r="D585" s="202">
        <v>1.0355000000000001</v>
      </c>
      <c r="E585" t="s">
        <v>1392</v>
      </c>
      <c r="F585" t="s">
        <v>1458</v>
      </c>
      <c r="H585" s="360">
        <v>1.0245</v>
      </c>
      <c r="I585" s="360">
        <v>1.0245</v>
      </c>
      <c r="J585" s="361">
        <f t="shared" si="9"/>
        <v>0</v>
      </c>
    </row>
    <row r="586" spans="1:10" ht="13.5" thickBot="1" x14ac:dyDescent="0.25">
      <c r="A586" s="192" t="s">
        <v>739</v>
      </c>
      <c r="B586" s="194">
        <v>45220</v>
      </c>
      <c r="C586" s="202">
        <v>0.83250000000000002</v>
      </c>
      <c r="D586" s="202">
        <v>0.82879999999999998</v>
      </c>
      <c r="E586" t="s">
        <v>1396</v>
      </c>
      <c r="F586" t="s">
        <v>1462</v>
      </c>
      <c r="H586" s="360">
        <v>0.83250000000000002</v>
      </c>
      <c r="I586" s="360">
        <v>0.83260000000000001</v>
      </c>
      <c r="J586" s="361">
        <f t="shared" si="9"/>
        <v>-9.9999999999988987E-5</v>
      </c>
    </row>
    <row r="587" spans="1:10" ht="13.5" thickBot="1" x14ac:dyDescent="0.25">
      <c r="A587" s="192" t="s">
        <v>740</v>
      </c>
      <c r="B587" s="194">
        <v>26820</v>
      </c>
      <c r="C587" s="202">
        <v>0.87820000000000009</v>
      </c>
      <c r="D587" s="202">
        <v>0.89990000000000003</v>
      </c>
      <c r="E587" t="s">
        <v>1391</v>
      </c>
      <c r="F587" t="s">
        <v>1465</v>
      </c>
      <c r="H587" s="360">
        <v>0.87820000000000009</v>
      </c>
      <c r="I587" s="360">
        <v>0.87830000000000008</v>
      </c>
      <c r="J587" s="361">
        <f t="shared" si="9"/>
        <v>-9.9999999999988987E-5</v>
      </c>
    </row>
    <row r="588" spans="1:10" ht="13.5" thickBot="1" x14ac:dyDescent="0.25">
      <c r="A588" s="192" t="s">
        <v>741</v>
      </c>
      <c r="B588" s="194">
        <v>45820</v>
      </c>
      <c r="C588" s="202">
        <v>0.8851</v>
      </c>
      <c r="D588" s="202">
        <v>0.90369999999999995</v>
      </c>
      <c r="E588" t="s">
        <v>1408</v>
      </c>
      <c r="F588" t="s">
        <v>1469</v>
      </c>
      <c r="H588" s="360">
        <v>0.8851</v>
      </c>
      <c r="I588" s="360">
        <v>0.8852000000000001</v>
      </c>
      <c r="J588" s="361">
        <f t="shared" si="9"/>
        <v>-1.0000000000010001E-4</v>
      </c>
    </row>
    <row r="589" spans="1:10" ht="13.5" thickBot="1" x14ac:dyDescent="0.25">
      <c r="A589" s="192" t="s">
        <v>742</v>
      </c>
      <c r="B589" s="194">
        <v>31140</v>
      </c>
      <c r="C589" s="202">
        <v>0.87530000000000008</v>
      </c>
      <c r="D589" s="202">
        <v>0.86890000000000001</v>
      </c>
      <c r="E589" t="s">
        <v>1404</v>
      </c>
      <c r="F589" t="s">
        <v>1470</v>
      </c>
      <c r="H589" s="360">
        <v>0.87530000000000008</v>
      </c>
      <c r="I589" s="360">
        <v>0.87530000000000008</v>
      </c>
      <c r="J589" s="361">
        <f t="shared" si="9"/>
        <v>0</v>
      </c>
    </row>
    <row r="590" spans="1:10" ht="13.5" thickBot="1" x14ac:dyDescent="0.25">
      <c r="A590" s="192" t="s">
        <v>743</v>
      </c>
      <c r="B590" s="194">
        <v>41180</v>
      </c>
      <c r="C590" s="202">
        <v>0.92720000000000002</v>
      </c>
      <c r="D590" s="202">
        <v>0.92269999999999996</v>
      </c>
      <c r="E590" t="s">
        <v>1419</v>
      </c>
      <c r="F590" t="s">
        <v>1478</v>
      </c>
      <c r="H590" s="360">
        <v>0.92720000000000002</v>
      </c>
      <c r="I590" s="360">
        <v>0.92720000000000002</v>
      </c>
      <c r="J590" s="361">
        <f t="shared" si="9"/>
        <v>0</v>
      </c>
    </row>
    <row r="591" spans="1:10" ht="13.5" thickBot="1" x14ac:dyDescent="0.25">
      <c r="A591" s="192" t="s">
        <v>744</v>
      </c>
      <c r="B591" s="194">
        <v>48060</v>
      </c>
      <c r="C591" s="202">
        <v>0.91050000000000009</v>
      </c>
      <c r="D591" s="202">
        <v>0.90549999999999997</v>
      </c>
      <c r="E591" t="s">
        <v>1399</v>
      </c>
      <c r="F591" t="s">
        <v>1485</v>
      </c>
      <c r="H591" s="360">
        <v>0.91050000000000009</v>
      </c>
      <c r="I591" s="360">
        <v>0.91050000000000009</v>
      </c>
      <c r="J591" s="361">
        <f t="shared" si="9"/>
        <v>0</v>
      </c>
    </row>
    <row r="592" spans="1:10" ht="13.5" thickBot="1" x14ac:dyDescent="0.25">
      <c r="A592" s="192" t="s">
        <v>745</v>
      </c>
      <c r="B592" s="194">
        <v>48260</v>
      </c>
      <c r="C592" s="202">
        <v>0.77250000000000008</v>
      </c>
      <c r="D592" s="202">
        <v>0.7782</v>
      </c>
      <c r="E592" t="s">
        <v>1405</v>
      </c>
      <c r="F592" t="s">
        <v>1488</v>
      </c>
      <c r="H592" s="360">
        <v>0.77250000000000008</v>
      </c>
      <c r="I592" s="360">
        <v>0.77260000000000006</v>
      </c>
      <c r="J592" s="361">
        <f t="shared" si="9"/>
        <v>-9.9999999999988987E-5</v>
      </c>
    </row>
    <row r="593" spans="1:10" ht="13.5" thickBot="1" x14ac:dyDescent="0.25">
      <c r="A593" s="192" t="s">
        <v>746</v>
      </c>
      <c r="B593" s="194">
        <v>34100</v>
      </c>
      <c r="C593" s="202">
        <v>0.69680000000000009</v>
      </c>
      <c r="D593" s="202">
        <v>0.7087</v>
      </c>
      <c r="E593" t="s">
        <v>1407</v>
      </c>
      <c r="F593" t="s">
        <v>1496</v>
      </c>
      <c r="H593" s="360">
        <v>0.69680000000000009</v>
      </c>
      <c r="I593" s="360">
        <v>0.69680000000000009</v>
      </c>
      <c r="J593" s="361">
        <f t="shared" si="9"/>
        <v>0</v>
      </c>
    </row>
    <row r="594" spans="1:10" ht="13.5" thickBot="1" x14ac:dyDescent="0.25">
      <c r="A594" s="192" t="s">
        <v>747</v>
      </c>
      <c r="B594" s="194">
        <v>13140</v>
      </c>
      <c r="C594" s="202">
        <v>0.89270000000000005</v>
      </c>
      <c r="D594" s="202">
        <v>0.85619999999999996</v>
      </c>
      <c r="E594" t="s">
        <v>1412</v>
      </c>
      <c r="F594" t="s">
        <v>1497</v>
      </c>
      <c r="H594" s="360">
        <v>0.89270000000000005</v>
      </c>
      <c r="I594" s="360">
        <v>0.89270000000000005</v>
      </c>
      <c r="J594" s="361">
        <f t="shared" si="9"/>
        <v>0</v>
      </c>
    </row>
    <row r="595" spans="1:10" ht="13.5" thickBot="1" x14ac:dyDescent="0.25">
      <c r="A595" s="192" t="s">
        <v>748</v>
      </c>
      <c r="B595" s="194">
        <v>47894</v>
      </c>
      <c r="C595" s="202">
        <v>1.0137</v>
      </c>
      <c r="D595" s="202">
        <v>1.0347</v>
      </c>
      <c r="E595" t="s">
        <v>1402</v>
      </c>
      <c r="F595" t="s">
        <v>1502</v>
      </c>
      <c r="H595" s="360">
        <v>1.0137</v>
      </c>
      <c r="I595" s="360">
        <v>1.0137</v>
      </c>
      <c r="J595" s="361">
        <f t="shared" si="9"/>
        <v>0</v>
      </c>
    </row>
    <row r="596" spans="1:10" ht="13.5" thickBot="1" x14ac:dyDescent="0.25">
      <c r="A596" s="192" t="s">
        <v>749</v>
      </c>
      <c r="B596" s="194">
        <v>35380</v>
      </c>
      <c r="C596" s="202">
        <v>0.83240000000000003</v>
      </c>
      <c r="D596" s="202">
        <v>0.82820000000000005</v>
      </c>
      <c r="E596" t="s">
        <v>1390</v>
      </c>
      <c r="F596" t="s">
        <v>1471</v>
      </c>
      <c r="H596" s="360">
        <v>0.83240000000000003</v>
      </c>
      <c r="I596" s="360">
        <v>0.83240000000000003</v>
      </c>
      <c r="J596" s="361">
        <f t="shared" si="9"/>
        <v>0</v>
      </c>
    </row>
    <row r="597" spans="1:10" ht="13.5" thickBot="1" x14ac:dyDescent="0.25">
      <c r="A597" s="192" t="s">
        <v>750</v>
      </c>
      <c r="B597" s="194">
        <v>46300</v>
      </c>
      <c r="C597" s="202">
        <v>0.83340000000000003</v>
      </c>
      <c r="D597" s="316"/>
      <c r="E597" t="s">
        <v>1391</v>
      </c>
      <c r="F597" t="s">
        <v>1465</v>
      </c>
      <c r="H597" s="360">
        <v>0.83340000000000003</v>
      </c>
      <c r="I597" s="360">
        <v>0.83340000000000003</v>
      </c>
      <c r="J597" s="361">
        <f t="shared" si="9"/>
        <v>0</v>
      </c>
    </row>
    <row r="598" spans="1:10" ht="13.5" thickBot="1" x14ac:dyDescent="0.25">
      <c r="A598" s="192" t="s">
        <v>751</v>
      </c>
      <c r="B598" s="194">
        <v>41180</v>
      </c>
      <c r="C598" s="202">
        <v>0.92720000000000002</v>
      </c>
      <c r="D598" s="202">
        <v>0.92269999999999996</v>
      </c>
      <c r="E598" t="s">
        <v>1401</v>
      </c>
      <c r="F598" t="s">
        <v>1466</v>
      </c>
      <c r="H598" s="360">
        <v>0.92720000000000002</v>
      </c>
      <c r="I598" s="360">
        <v>0.92720000000000002</v>
      </c>
      <c r="J598" s="361">
        <f t="shared" si="9"/>
        <v>0</v>
      </c>
    </row>
    <row r="599" spans="1:10" ht="13.5" thickBot="1" x14ac:dyDescent="0.25">
      <c r="A599" s="192" t="s">
        <v>752</v>
      </c>
      <c r="B599" s="194">
        <v>30460</v>
      </c>
      <c r="C599" s="202">
        <v>0.90300000000000002</v>
      </c>
      <c r="D599" s="202">
        <v>0.89029999999999998</v>
      </c>
      <c r="E599" t="s">
        <v>1404</v>
      </c>
      <c r="F599" t="s">
        <v>1470</v>
      </c>
      <c r="H599" s="360">
        <v>0.90300000000000002</v>
      </c>
      <c r="I599" s="360">
        <v>0.90310000000000001</v>
      </c>
      <c r="J599" s="361">
        <f t="shared" si="9"/>
        <v>-9.9999999999988987E-5</v>
      </c>
    </row>
    <row r="600" spans="1:10" ht="13.5" thickBot="1" x14ac:dyDescent="0.25">
      <c r="A600" s="192" t="s">
        <v>753</v>
      </c>
      <c r="B600" s="194">
        <v>26900</v>
      </c>
      <c r="C600" s="202">
        <v>1.0295000000000001</v>
      </c>
      <c r="D600" s="202">
        <v>1.0149999999999999</v>
      </c>
      <c r="E600" t="s">
        <v>1403</v>
      </c>
      <c r="F600" t="s">
        <v>1467</v>
      </c>
      <c r="H600" s="360">
        <v>1.0295000000000001</v>
      </c>
      <c r="I600" s="360">
        <v>1.0296000000000001</v>
      </c>
      <c r="J600" s="361">
        <f t="shared" si="9"/>
        <v>-9.9999999999988987E-5</v>
      </c>
    </row>
    <row r="601" spans="1:10" ht="13.5" thickBot="1" x14ac:dyDescent="0.25">
      <c r="A601" s="192" t="s">
        <v>754</v>
      </c>
      <c r="B601" s="194">
        <v>26980</v>
      </c>
      <c r="C601" s="202">
        <v>0.99440000000000006</v>
      </c>
      <c r="D601" s="202">
        <v>0.95699999999999996</v>
      </c>
      <c r="E601" t="s">
        <v>1420</v>
      </c>
      <c r="F601" t="s">
        <v>1468</v>
      </c>
      <c r="H601" s="360">
        <v>0.99440000000000006</v>
      </c>
      <c r="I601" s="360">
        <v>0.99450000000000005</v>
      </c>
      <c r="J601" s="361">
        <f t="shared" si="9"/>
        <v>-9.9999999999988987E-5</v>
      </c>
    </row>
    <row r="602" spans="1:10" ht="13.5" thickBot="1" x14ac:dyDescent="0.25">
      <c r="A602" s="192" t="s">
        <v>755</v>
      </c>
      <c r="B602" s="194">
        <v>28140</v>
      </c>
      <c r="C602" s="202">
        <v>0.92800000000000005</v>
      </c>
      <c r="D602" s="202">
        <v>0.92589999999999995</v>
      </c>
      <c r="E602" t="s">
        <v>1408</v>
      </c>
      <c r="F602" t="s">
        <v>1469</v>
      </c>
      <c r="H602" s="360">
        <v>0.92800000000000005</v>
      </c>
      <c r="I602" s="360">
        <v>0.92800000000000005</v>
      </c>
      <c r="J602" s="361">
        <f t="shared" si="9"/>
        <v>0</v>
      </c>
    </row>
    <row r="603" spans="1:10" ht="13.5" thickBot="1" x14ac:dyDescent="0.25">
      <c r="A603" s="192" t="s">
        <v>756</v>
      </c>
      <c r="B603" s="194">
        <v>23104</v>
      </c>
      <c r="C603" s="202">
        <v>0.97030000000000005</v>
      </c>
      <c r="D603" s="202">
        <v>0.95899999999999996</v>
      </c>
      <c r="E603" t="s">
        <v>1412</v>
      </c>
      <c r="F603" t="s">
        <v>1497</v>
      </c>
      <c r="H603" s="360">
        <v>0.97030000000000005</v>
      </c>
      <c r="I603" s="360">
        <v>0.97030000000000005</v>
      </c>
      <c r="J603" s="361">
        <f t="shared" si="9"/>
        <v>0</v>
      </c>
    </row>
    <row r="604" spans="1:10" ht="13.5" thickBot="1" x14ac:dyDescent="0.25">
      <c r="A604" s="192" t="s">
        <v>757</v>
      </c>
      <c r="B604" s="194">
        <v>39580</v>
      </c>
      <c r="C604" s="202">
        <v>0.93640000000000001</v>
      </c>
      <c r="D604" s="202">
        <v>0.93179999999999996</v>
      </c>
      <c r="E604" t="s">
        <v>1397</v>
      </c>
      <c r="F604" t="s">
        <v>1486</v>
      </c>
      <c r="H604" s="360">
        <v>0.93640000000000001</v>
      </c>
      <c r="I604" s="360">
        <v>0.93640000000000001</v>
      </c>
      <c r="J604" s="361">
        <f t="shared" si="9"/>
        <v>0</v>
      </c>
    </row>
    <row r="605" spans="1:10" ht="13.5" thickBot="1" x14ac:dyDescent="0.25">
      <c r="A605" s="192" t="s">
        <v>758</v>
      </c>
      <c r="B605" s="194">
        <v>31420</v>
      </c>
      <c r="C605" s="202">
        <v>0.89550000000000007</v>
      </c>
      <c r="D605" s="202">
        <v>0.92469999999999997</v>
      </c>
      <c r="E605" t="s">
        <v>1416</v>
      </c>
      <c r="F605" t="s">
        <v>1463</v>
      </c>
      <c r="H605" s="360">
        <v>0.89550000000000007</v>
      </c>
      <c r="I605" s="360">
        <v>0.89550000000000007</v>
      </c>
      <c r="J605" s="361">
        <f t="shared" si="9"/>
        <v>0</v>
      </c>
    </row>
    <row r="606" spans="1:10" ht="13.5" thickBot="1" x14ac:dyDescent="0.25">
      <c r="A606" s="192" t="s">
        <v>759</v>
      </c>
      <c r="B606" s="194">
        <v>16300</v>
      </c>
      <c r="C606" s="202">
        <v>0.86530000000000007</v>
      </c>
      <c r="D606" s="202">
        <v>0.87329999999999997</v>
      </c>
      <c r="E606" t="s">
        <v>1420</v>
      </c>
      <c r="F606" t="s">
        <v>1468</v>
      </c>
      <c r="H606" s="360">
        <v>0.86530000000000007</v>
      </c>
      <c r="I606" s="360">
        <v>0.86540000000000006</v>
      </c>
      <c r="J606" s="361">
        <f t="shared" si="9"/>
        <v>-9.9999999999988987E-5</v>
      </c>
    </row>
    <row r="607" spans="1:10" ht="13.5" thickBot="1" x14ac:dyDescent="0.25">
      <c r="A607" s="192" t="s">
        <v>760</v>
      </c>
      <c r="B607" s="194">
        <v>35100</v>
      </c>
      <c r="C607" s="202">
        <v>0.82169999999999999</v>
      </c>
      <c r="D607" s="202">
        <v>0.82820000000000005</v>
      </c>
      <c r="E607" t="s">
        <v>1397</v>
      </c>
      <c r="F607" t="s">
        <v>1486</v>
      </c>
      <c r="H607" s="360">
        <v>0.82169999999999999</v>
      </c>
      <c r="I607" s="360">
        <v>0.82169999999999999</v>
      </c>
      <c r="J607" s="361">
        <f t="shared" si="9"/>
        <v>0</v>
      </c>
    </row>
    <row r="608" spans="1:10" ht="13.5" thickBot="1" x14ac:dyDescent="0.25">
      <c r="A608" s="192" t="s">
        <v>761</v>
      </c>
      <c r="B608" s="194">
        <v>10180</v>
      </c>
      <c r="C608" s="202">
        <v>0.82140000000000002</v>
      </c>
      <c r="D608" s="202">
        <v>0.83279999999999998</v>
      </c>
      <c r="E608" t="s">
        <v>1412</v>
      </c>
      <c r="F608" t="s">
        <v>1497</v>
      </c>
      <c r="H608" s="360">
        <v>0.82140000000000002</v>
      </c>
      <c r="I608" s="360">
        <v>0.82140000000000002</v>
      </c>
      <c r="J608" s="361">
        <f t="shared" si="9"/>
        <v>0</v>
      </c>
    </row>
    <row r="609" spans="1:10" ht="13.5" thickBot="1" x14ac:dyDescent="0.25">
      <c r="A609" s="192" t="s">
        <v>762</v>
      </c>
      <c r="B609" s="194">
        <v>24420</v>
      </c>
      <c r="C609" s="202">
        <v>0.99970000000000003</v>
      </c>
      <c r="D609" s="202">
        <v>0.98699999999999999</v>
      </c>
      <c r="E609" t="s">
        <v>1423</v>
      </c>
      <c r="F609" t="s">
        <v>1490</v>
      </c>
      <c r="H609" s="360">
        <v>0.99970000000000003</v>
      </c>
      <c r="I609" s="360">
        <v>0.99970000000000003</v>
      </c>
      <c r="J609" s="361">
        <f t="shared" si="9"/>
        <v>0</v>
      </c>
    </row>
    <row r="610" spans="1:10" ht="13.5" thickBot="1" x14ac:dyDescent="0.25">
      <c r="A610" s="192" t="s">
        <v>763</v>
      </c>
      <c r="B610" s="194">
        <v>39340</v>
      </c>
      <c r="C610" s="202">
        <v>0.94890000000000008</v>
      </c>
      <c r="D610" s="202">
        <v>0.96279999999999999</v>
      </c>
      <c r="E610" t="s">
        <v>1425</v>
      </c>
      <c r="F610" t="s">
        <v>1498</v>
      </c>
      <c r="H610" s="360">
        <v>0.94890000000000008</v>
      </c>
      <c r="I610" s="360">
        <v>0.94890000000000008</v>
      </c>
      <c r="J610" s="361">
        <f t="shared" si="9"/>
        <v>0</v>
      </c>
    </row>
    <row r="611" spans="1:10" ht="13.5" thickBot="1" x14ac:dyDescent="0.25">
      <c r="A611" s="192" t="s">
        <v>764</v>
      </c>
      <c r="B611" s="194">
        <v>38660</v>
      </c>
      <c r="C611" s="202">
        <v>0.40210000000000001</v>
      </c>
      <c r="D611" s="202">
        <v>0.40560000000000002</v>
      </c>
      <c r="E611" t="s">
        <v>1394</v>
      </c>
      <c r="F611" t="s">
        <v>1492</v>
      </c>
      <c r="H611" s="360">
        <v>0.40210000000000001</v>
      </c>
      <c r="I611" s="360">
        <v>0.40210000000000001</v>
      </c>
      <c r="J611" s="361">
        <f t="shared" si="9"/>
        <v>0</v>
      </c>
    </row>
    <row r="612" spans="1:10" ht="13.5" thickBot="1" x14ac:dyDescent="0.25">
      <c r="A612" s="192" t="s">
        <v>765</v>
      </c>
      <c r="B612" s="194">
        <v>41980</v>
      </c>
      <c r="C612" s="202">
        <v>0.4168</v>
      </c>
      <c r="D612" s="202">
        <v>0.42670000000000002</v>
      </c>
      <c r="E612" t="s">
        <v>1394</v>
      </c>
      <c r="F612" t="s">
        <v>1492</v>
      </c>
      <c r="H612" s="360">
        <v>0.4168</v>
      </c>
      <c r="I612" s="360">
        <v>0.4168</v>
      </c>
      <c r="J612" s="361">
        <f t="shared" si="9"/>
        <v>0</v>
      </c>
    </row>
    <row r="613" spans="1:10" ht="13.5" thickBot="1" x14ac:dyDescent="0.25">
      <c r="A613" s="192" t="s">
        <v>766</v>
      </c>
      <c r="B613" s="194">
        <v>28020</v>
      </c>
      <c r="C613" s="202">
        <v>0.9859</v>
      </c>
      <c r="D613" s="202">
        <v>0.96020000000000005</v>
      </c>
      <c r="E613" t="s">
        <v>1418</v>
      </c>
      <c r="F613" t="s">
        <v>1475</v>
      </c>
      <c r="H613" s="360">
        <v>0.9859</v>
      </c>
      <c r="I613" s="360">
        <v>0.9859</v>
      </c>
      <c r="J613" s="361">
        <f t="shared" si="9"/>
        <v>0</v>
      </c>
    </row>
    <row r="614" spans="1:10" ht="13.5" thickBot="1" x14ac:dyDescent="0.25">
      <c r="A614" s="192" t="s">
        <v>767</v>
      </c>
      <c r="B614" s="194">
        <v>27980</v>
      </c>
      <c r="C614" s="202">
        <v>1.1813</v>
      </c>
      <c r="D614" s="202">
        <v>1.1579999999999999</v>
      </c>
      <c r="E614" t="s">
        <v>1437</v>
      </c>
      <c r="F614" t="s">
        <v>1464</v>
      </c>
      <c r="H614" s="360">
        <v>1.1813</v>
      </c>
      <c r="I614" s="360">
        <v>1.1814</v>
      </c>
      <c r="J614" s="361">
        <f t="shared" si="9"/>
        <v>-9.9999999999988987E-5</v>
      </c>
    </row>
    <row r="615" spans="1:10" ht="13.5" thickBot="1" x14ac:dyDescent="0.25">
      <c r="A615" s="192" t="s">
        <v>768</v>
      </c>
      <c r="B615" s="194">
        <v>16620</v>
      </c>
      <c r="C615" s="202">
        <v>0.83000000000000007</v>
      </c>
      <c r="D615" s="202">
        <v>0.82650000000000001</v>
      </c>
      <c r="E615" t="s">
        <v>1402</v>
      </c>
      <c r="F615" t="s">
        <v>1502</v>
      </c>
      <c r="H615" s="360">
        <v>0.83000000000000007</v>
      </c>
      <c r="I615" s="360">
        <v>0.83000000000000007</v>
      </c>
      <c r="J615" s="361">
        <f t="shared" si="9"/>
        <v>0</v>
      </c>
    </row>
    <row r="616" spans="1:10" ht="13.5" thickBot="1" x14ac:dyDescent="0.25">
      <c r="A616" s="192" t="s">
        <v>769</v>
      </c>
      <c r="B616" s="194">
        <v>20994</v>
      </c>
      <c r="C616" s="202">
        <v>1.0491000000000001</v>
      </c>
      <c r="D616" s="202">
        <v>1.0086999999999999</v>
      </c>
      <c r="E616" t="s">
        <v>1401</v>
      </c>
      <c r="F616" t="s">
        <v>1466</v>
      </c>
      <c r="H616" s="360">
        <v>1.0491000000000001</v>
      </c>
      <c r="I616" s="360">
        <v>1.0492000000000001</v>
      </c>
      <c r="J616" s="361">
        <f t="shared" ref="J616:J679" si="10">+H616-I616</f>
        <v>-9.9999999999988987E-5</v>
      </c>
    </row>
    <row r="617" spans="1:10" ht="13.5" thickBot="1" x14ac:dyDescent="0.25">
      <c r="A617" s="192" t="s">
        <v>770</v>
      </c>
      <c r="B617" s="194">
        <v>28100</v>
      </c>
      <c r="C617" s="202">
        <v>0.87430000000000008</v>
      </c>
      <c r="D617" s="202">
        <v>0.89400000000000002</v>
      </c>
      <c r="E617" t="s">
        <v>1401</v>
      </c>
      <c r="F617" t="s">
        <v>1466</v>
      </c>
      <c r="H617" s="360">
        <v>0.87430000000000008</v>
      </c>
      <c r="I617" s="360">
        <v>0.87440000000000007</v>
      </c>
      <c r="J617" s="361">
        <f t="shared" si="10"/>
        <v>-9.9999999999988987E-5</v>
      </c>
    </row>
    <row r="618" spans="1:10" ht="13.5" thickBot="1" x14ac:dyDescent="0.25">
      <c r="A618" s="192" t="s">
        <v>771</v>
      </c>
      <c r="B618" s="194">
        <v>19124</v>
      </c>
      <c r="C618" s="202">
        <v>0.98620000000000008</v>
      </c>
      <c r="D618" s="202">
        <v>0.98480000000000001</v>
      </c>
      <c r="E618" t="s">
        <v>1412</v>
      </c>
      <c r="F618" t="s">
        <v>1497</v>
      </c>
      <c r="H618" s="360">
        <v>0.98620000000000008</v>
      </c>
      <c r="I618" s="360">
        <v>0.98620000000000008</v>
      </c>
      <c r="J618" s="361">
        <f t="shared" si="10"/>
        <v>0</v>
      </c>
    </row>
    <row r="619" spans="1:10" ht="13.5" thickBot="1" x14ac:dyDescent="0.25">
      <c r="A619" s="192" t="s">
        <v>772</v>
      </c>
      <c r="B619" s="194">
        <v>16974</v>
      </c>
      <c r="C619" s="202">
        <v>1.0511000000000001</v>
      </c>
      <c r="D619" s="202">
        <v>1.0552999999999999</v>
      </c>
      <c r="E619" t="s">
        <v>1401</v>
      </c>
      <c r="F619" t="s">
        <v>1466</v>
      </c>
      <c r="H619" s="360">
        <v>1.0511000000000001</v>
      </c>
      <c r="I619" s="360">
        <v>1.0511000000000001</v>
      </c>
      <c r="J619" s="361">
        <f t="shared" si="10"/>
        <v>0</v>
      </c>
    </row>
    <row r="620" spans="1:10" ht="13.5" thickBot="1" x14ac:dyDescent="0.25">
      <c r="A620" s="192" t="s">
        <v>773</v>
      </c>
      <c r="B620" s="194">
        <v>41700</v>
      </c>
      <c r="C620" s="202">
        <v>0.86180000000000001</v>
      </c>
      <c r="D620" s="202">
        <v>0.85240000000000005</v>
      </c>
      <c r="E620" t="s">
        <v>1412</v>
      </c>
      <c r="F620" t="s">
        <v>1497</v>
      </c>
      <c r="H620" s="360">
        <v>0.86180000000000001</v>
      </c>
      <c r="I620" s="360">
        <v>0.86180000000000001</v>
      </c>
      <c r="J620" s="361">
        <f t="shared" si="10"/>
        <v>0</v>
      </c>
    </row>
    <row r="621" spans="1:10" ht="13.5" thickBot="1" x14ac:dyDescent="0.25">
      <c r="A621" s="192" t="s">
        <v>192</v>
      </c>
      <c r="B621" s="194">
        <v>29404</v>
      </c>
      <c r="C621" s="202">
        <v>1.0445</v>
      </c>
      <c r="D621" s="202">
        <v>1.0367</v>
      </c>
      <c r="E621" t="s">
        <v>1411</v>
      </c>
      <c r="F621" t="s">
        <v>1503</v>
      </c>
      <c r="H621" s="360">
        <v>1.0445</v>
      </c>
      <c r="I621" s="360">
        <v>1.0445</v>
      </c>
      <c r="J621" s="361">
        <f t="shared" si="10"/>
        <v>0</v>
      </c>
    </row>
    <row r="622" spans="1:10" ht="13.5" thickBot="1" x14ac:dyDescent="0.25">
      <c r="A622" s="192" t="s">
        <v>774</v>
      </c>
      <c r="B622" s="194">
        <v>20100</v>
      </c>
      <c r="C622" s="202">
        <v>1.0135000000000001</v>
      </c>
      <c r="D622" s="202">
        <v>1.0750999999999999</v>
      </c>
      <c r="E622" t="s">
        <v>1438</v>
      </c>
      <c r="F622" t="s">
        <v>1460</v>
      </c>
      <c r="H622" s="360">
        <v>1.0135000000000001</v>
      </c>
      <c r="I622" s="360">
        <v>1.0135000000000001</v>
      </c>
      <c r="J622" s="361">
        <f t="shared" si="10"/>
        <v>0</v>
      </c>
    </row>
    <row r="623" spans="1:10" ht="13.5" thickBot="1" x14ac:dyDescent="0.25">
      <c r="A623" s="192" t="s">
        <v>775</v>
      </c>
      <c r="B623" s="194">
        <v>24340</v>
      </c>
      <c r="C623" s="202">
        <v>0.87940000000000007</v>
      </c>
      <c r="D623" s="202">
        <v>0.8821</v>
      </c>
      <c r="E623" t="s">
        <v>1418</v>
      </c>
      <c r="F623" t="s">
        <v>1475</v>
      </c>
      <c r="H623" s="360">
        <v>0.87940000000000007</v>
      </c>
      <c r="I623" s="360">
        <v>0.87940000000000007</v>
      </c>
      <c r="J623" s="361">
        <f t="shared" si="10"/>
        <v>0</v>
      </c>
    </row>
    <row r="624" spans="1:10" ht="13.5" thickBot="1" x14ac:dyDescent="0.25">
      <c r="A624" s="192" t="s">
        <v>776</v>
      </c>
      <c r="B624" s="194">
        <v>39300</v>
      </c>
      <c r="C624" s="202">
        <v>1.0465</v>
      </c>
      <c r="D624" s="202">
        <v>1.0685</v>
      </c>
      <c r="E624" s="356" t="s">
        <v>1452</v>
      </c>
      <c r="F624" t="s">
        <v>1493</v>
      </c>
      <c r="H624" s="360">
        <v>1.0465</v>
      </c>
      <c r="I624" s="360">
        <v>1.0465</v>
      </c>
      <c r="J624" s="361">
        <f t="shared" si="10"/>
        <v>0</v>
      </c>
    </row>
    <row r="625" spans="1:10" ht="13.5" thickBot="1" x14ac:dyDescent="0.25">
      <c r="A625" s="192" t="s">
        <v>777</v>
      </c>
      <c r="B625" s="194">
        <v>17140</v>
      </c>
      <c r="C625" s="202">
        <v>0.93959999999999999</v>
      </c>
      <c r="D625" s="202">
        <v>0.95279999999999998</v>
      </c>
      <c r="E625" t="s">
        <v>1404</v>
      </c>
      <c r="F625" t="s">
        <v>1470</v>
      </c>
      <c r="H625" s="360">
        <v>0.93959999999999999</v>
      </c>
      <c r="I625" s="360">
        <v>0.93959999999999999</v>
      </c>
      <c r="J625" s="361">
        <f t="shared" si="10"/>
        <v>0</v>
      </c>
    </row>
    <row r="626" spans="1:10" ht="13.5" thickBot="1" x14ac:dyDescent="0.25">
      <c r="A626" s="192" t="s">
        <v>779</v>
      </c>
      <c r="B626" s="194">
        <v>17900</v>
      </c>
      <c r="C626" s="202">
        <v>0.8296</v>
      </c>
      <c r="D626" s="202">
        <v>0.82879999999999998</v>
      </c>
      <c r="E626" t="s">
        <v>1395</v>
      </c>
      <c r="F626" t="s">
        <v>1494</v>
      </c>
      <c r="H626" s="360">
        <v>0.8296</v>
      </c>
      <c r="I626" s="360">
        <v>0.8296</v>
      </c>
      <c r="J626" s="361">
        <f t="shared" si="10"/>
        <v>0</v>
      </c>
    </row>
    <row r="627" spans="1:10" ht="13.5" thickBot="1" x14ac:dyDescent="0.25">
      <c r="A627" s="192" t="s">
        <v>193</v>
      </c>
      <c r="B627" s="194">
        <v>24580</v>
      </c>
      <c r="C627" s="202">
        <v>0.9274</v>
      </c>
      <c r="D627" s="202">
        <v>0.92320000000000002</v>
      </c>
      <c r="E627" t="s">
        <v>1411</v>
      </c>
      <c r="F627" t="s">
        <v>1503</v>
      </c>
      <c r="H627" s="360">
        <v>0.9274</v>
      </c>
      <c r="I627" s="360">
        <v>0.9274</v>
      </c>
      <c r="J627" s="361">
        <f t="shared" si="10"/>
        <v>0</v>
      </c>
    </row>
    <row r="628" spans="1:10" ht="13.5" thickBot="1" x14ac:dyDescent="0.25">
      <c r="A628" s="192" t="s">
        <v>143</v>
      </c>
      <c r="B628" s="194">
        <v>42644</v>
      </c>
      <c r="C628" s="202">
        <v>1.1769000000000001</v>
      </c>
      <c r="D628" s="202">
        <v>1.1653</v>
      </c>
      <c r="E628" t="s">
        <v>1413</v>
      </c>
      <c r="F628" t="s">
        <v>1501</v>
      </c>
      <c r="H628" s="360">
        <v>1.1769000000000001</v>
      </c>
      <c r="I628" s="360">
        <v>1.1769000000000001</v>
      </c>
      <c r="J628" s="361">
        <f t="shared" si="10"/>
        <v>0</v>
      </c>
    </row>
    <row r="629" spans="1:10" ht="13.5" thickBot="1" x14ac:dyDescent="0.25">
      <c r="A629" s="192" t="s">
        <v>780</v>
      </c>
      <c r="B629" s="194">
        <v>40060</v>
      </c>
      <c r="C629" s="202">
        <v>0.92810000000000004</v>
      </c>
      <c r="D629" s="202">
        <v>0.92949999999999999</v>
      </c>
      <c r="E629" t="s">
        <v>1400</v>
      </c>
      <c r="F629" t="s">
        <v>1500</v>
      </c>
      <c r="H629" s="360">
        <v>0.92810000000000004</v>
      </c>
      <c r="I629" s="360">
        <v>0.92810000000000004</v>
      </c>
      <c r="J629" s="361">
        <f t="shared" si="10"/>
        <v>0</v>
      </c>
    </row>
    <row r="630" spans="1:10" ht="13.5" thickBot="1" x14ac:dyDescent="0.25">
      <c r="A630" s="192" t="s">
        <v>781</v>
      </c>
      <c r="B630" s="194">
        <v>48620</v>
      </c>
      <c r="C630" s="202">
        <v>0.85240000000000005</v>
      </c>
      <c r="D630" s="202">
        <v>0.86050000000000004</v>
      </c>
      <c r="E630" t="s">
        <v>1408</v>
      </c>
      <c r="F630" t="s">
        <v>1469</v>
      </c>
      <c r="H630" s="360">
        <v>0.85240000000000005</v>
      </c>
      <c r="I630" s="360">
        <v>0.85250000000000004</v>
      </c>
      <c r="J630" s="361">
        <f t="shared" si="10"/>
        <v>-9.9999999999988987E-5</v>
      </c>
    </row>
    <row r="631" spans="1:10" ht="13.5" thickBot="1" x14ac:dyDescent="0.25">
      <c r="A631" s="192" t="s">
        <v>783</v>
      </c>
      <c r="B631" s="194">
        <v>35614</v>
      </c>
      <c r="C631" s="202">
        <v>1.2776000000000001</v>
      </c>
      <c r="D631" s="202">
        <v>1.2813000000000001</v>
      </c>
      <c r="E631" t="s">
        <v>1399</v>
      </c>
      <c r="F631" t="s">
        <v>1485</v>
      </c>
      <c r="H631" s="360">
        <v>1.2776000000000001</v>
      </c>
      <c r="I631" s="360">
        <v>1.2777000000000001</v>
      </c>
      <c r="J631" s="361">
        <f t="shared" si="10"/>
        <v>-9.9999999999988987E-5</v>
      </c>
    </row>
    <row r="632" spans="1:10" ht="13.5" thickBot="1" x14ac:dyDescent="0.25">
      <c r="A632" s="192" t="s">
        <v>136</v>
      </c>
      <c r="B632" s="194">
        <v>14740</v>
      </c>
      <c r="C632" s="202">
        <v>1.0748</v>
      </c>
      <c r="D632" s="202">
        <v>1.1014999999999999</v>
      </c>
      <c r="E632" t="s">
        <v>1413</v>
      </c>
      <c r="F632" t="s">
        <v>1501</v>
      </c>
      <c r="H632" s="360">
        <v>1.0748</v>
      </c>
      <c r="I632" s="360">
        <v>1.0748</v>
      </c>
      <c r="J632" s="361">
        <f t="shared" si="10"/>
        <v>0</v>
      </c>
    </row>
    <row r="633" spans="1:10" ht="13.5" thickBot="1" x14ac:dyDescent="0.25">
      <c r="A633" s="192" t="s">
        <v>784</v>
      </c>
      <c r="B633" s="194">
        <v>28940</v>
      </c>
      <c r="C633" s="202">
        <v>0.7208</v>
      </c>
      <c r="D633" s="202">
        <v>0.73560000000000003</v>
      </c>
      <c r="E633" t="s">
        <v>1407</v>
      </c>
      <c r="F633" t="s">
        <v>1496</v>
      </c>
      <c r="H633" s="360">
        <v>0.7208</v>
      </c>
      <c r="I633" s="360">
        <v>0.72089999999999999</v>
      </c>
      <c r="J633" s="361">
        <f t="shared" si="10"/>
        <v>-9.9999999999988987E-5</v>
      </c>
    </row>
    <row r="634" spans="1:10" ht="13.5" thickBot="1" x14ac:dyDescent="0.25">
      <c r="A634" s="192" t="s">
        <v>785</v>
      </c>
      <c r="B634" s="194">
        <v>17660</v>
      </c>
      <c r="C634" s="202">
        <v>0.92290000000000005</v>
      </c>
      <c r="D634" s="202">
        <v>0.89890000000000003</v>
      </c>
      <c r="E634" t="s">
        <v>1391</v>
      </c>
      <c r="F634" t="s">
        <v>1465</v>
      </c>
      <c r="H634" s="360">
        <v>0.92290000000000005</v>
      </c>
      <c r="I634" s="360">
        <v>0.92290000000000005</v>
      </c>
      <c r="J634" s="361">
        <f t="shared" si="10"/>
        <v>0</v>
      </c>
    </row>
    <row r="635" spans="1:10" ht="13.5" thickBot="1" x14ac:dyDescent="0.25">
      <c r="A635" s="192" t="s">
        <v>786</v>
      </c>
      <c r="B635" s="194">
        <v>29100</v>
      </c>
      <c r="C635" s="202">
        <v>0.9284</v>
      </c>
      <c r="D635" s="202">
        <v>0.97240000000000004</v>
      </c>
      <c r="E635" t="s">
        <v>1411</v>
      </c>
      <c r="F635" t="s">
        <v>1503</v>
      </c>
      <c r="H635" s="360">
        <v>0.9284</v>
      </c>
      <c r="I635" s="360">
        <v>0.9284</v>
      </c>
      <c r="J635" s="361">
        <f t="shared" si="10"/>
        <v>0</v>
      </c>
    </row>
    <row r="636" spans="1:10" ht="13.5" thickBot="1" x14ac:dyDescent="0.25">
      <c r="A636" s="192" t="s">
        <v>787</v>
      </c>
      <c r="B636" s="194">
        <v>33140</v>
      </c>
      <c r="C636" s="202">
        <v>0.90790000000000004</v>
      </c>
      <c r="D636" s="202">
        <v>0.94850000000000001</v>
      </c>
      <c r="E636" t="s">
        <v>1403</v>
      </c>
      <c r="F636" t="s">
        <v>1467</v>
      </c>
      <c r="H636" s="360">
        <v>0.90790000000000004</v>
      </c>
      <c r="I636" s="360">
        <v>0.90790000000000004</v>
      </c>
      <c r="J636" s="361">
        <f t="shared" si="10"/>
        <v>0</v>
      </c>
    </row>
    <row r="637" spans="1:10" ht="13.5" thickBot="1" x14ac:dyDescent="0.25">
      <c r="A637" s="192" t="s">
        <v>788</v>
      </c>
      <c r="B637" s="194">
        <v>42540</v>
      </c>
      <c r="C637" s="202">
        <v>0.85350000000000004</v>
      </c>
      <c r="D637" s="202">
        <v>0.83679999999999999</v>
      </c>
      <c r="E637" t="s">
        <v>1393</v>
      </c>
      <c r="F637" t="s">
        <v>1491</v>
      </c>
      <c r="H637" s="360">
        <v>0.85350000000000004</v>
      </c>
      <c r="I637" s="360">
        <v>0.85350000000000004</v>
      </c>
      <c r="J637" s="361">
        <f t="shared" si="10"/>
        <v>0</v>
      </c>
    </row>
    <row r="638" spans="1:10" ht="13.5" thickBot="1" x14ac:dyDescent="0.25">
      <c r="A638" s="192" t="s">
        <v>789</v>
      </c>
      <c r="B638" s="194">
        <v>28140</v>
      </c>
      <c r="C638" s="202">
        <v>0.92800000000000005</v>
      </c>
      <c r="D638" s="202">
        <v>0.92589999999999995</v>
      </c>
      <c r="E638" t="s">
        <v>1419</v>
      </c>
      <c r="F638" t="s">
        <v>1478</v>
      </c>
      <c r="H638" s="360">
        <v>0.92800000000000005</v>
      </c>
      <c r="I638" s="360">
        <v>0.92800000000000005</v>
      </c>
      <c r="J638" s="361">
        <f t="shared" si="10"/>
        <v>0</v>
      </c>
    </row>
    <row r="639" spans="1:10" ht="13.5" thickBot="1" x14ac:dyDescent="0.25">
      <c r="A639" s="192" t="s">
        <v>790</v>
      </c>
      <c r="B639" s="194">
        <v>29180</v>
      </c>
      <c r="C639" s="202">
        <v>0.79039999999999999</v>
      </c>
      <c r="D639" s="202">
        <v>0.77739999999999998</v>
      </c>
      <c r="E639" t="s">
        <v>1390</v>
      </c>
      <c r="F639" t="s">
        <v>1471</v>
      </c>
      <c r="H639" s="360">
        <v>0.79039999999999999</v>
      </c>
      <c r="I639" s="360">
        <v>0.79039999999999999</v>
      </c>
      <c r="J639" s="361">
        <f t="shared" si="10"/>
        <v>0</v>
      </c>
    </row>
    <row r="640" spans="1:10" ht="13.5" thickBot="1" x14ac:dyDescent="0.25">
      <c r="A640" s="192" t="s">
        <v>791</v>
      </c>
      <c r="B640" s="194">
        <v>26380</v>
      </c>
      <c r="C640" s="202">
        <v>0.71310000000000007</v>
      </c>
      <c r="D640" s="202">
        <v>0.69850000000000001</v>
      </c>
      <c r="E640" t="s">
        <v>1390</v>
      </c>
      <c r="F640" t="s">
        <v>1471</v>
      </c>
      <c r="H640" s="360">
        <v>0.71310000000000007</v>
      </c>
      <c r="I640" s="360">
        <v>0.71320000000000006</v>
      </c>
      <c r="J640" s="361">
        <f t="shared" si="10"/>
        <v>-9.9999999999988987E-5</v>
      </c>
    </row>
    <row r="641" spans="1:10" ht="13.5" thickBot="1" x14ac:dyDescent="0.25">
      <c r="A641" s="192" t="s">
        <v>792</v>
      </c>
      <c r="B641" s="194">
        <v>41900</v>
      </c>
      <c r="C641" s="202">
        <v>0.4446</v>
      </c>
      <c r="D641" s="202">
        <v>0.4647</v>
      </c>
      <c r="E641" t="s">
        <v>1394</v>
      </c>
      <c r="F641" t="s">
        <v>1492</v>
      </c>
      <c r="H641" s="360">
        <v>0.4446</v>
      </c>
      <c r="I641" s="360">
        <v>0.4446</v>
      </c>
      <c r="J641" s="361">
        <f t="shared" si="10"/>
        <v>0</v>
      </c>
    </row>
    <row r="642" spans="1:10" ht="13.5" thickBot="1" x14ac:dyDescent="0.25">
      <c r="A642" s="192" t="s">
        <v>793</v>
      </c>
      <c r="B642" s="194">
        <v>36740</v>
      </c>
      <c r="C642" s="202">
        <v>0.89480000000000004</v>
      </c>
      <c r="D642" s="202">
        <v>0.9022</v>
      </c>
      <c r="E642" t="s">
        <v>1396</v>
      </c>
      <c r="F642" t="s">
        <v>1462</v>
      </c>
      <c r="H642" s="360">
        <v>0.89480000000000004</v>
      </c>
      <c r="I642" s="360">
        <v>0.89490000000000003</v>
      </c>
      <c r="J642" s="361">
        <f t="shared" si="10"/>
        <v>-9.9999999999988987E-5</v>
      </c>
    </row>
    <row r="643" spans="1:10" ht="13.5" thickBot="1" x14ac:dyDescent="0.25">
      <c r="A643" s="192" t="s">
        <v>794</v>
      </c>
      <c r="B643" s="194">
        <v>29404</v>
      </c>
      <c r="C643" s="202">
        <v>1.0445</v>
      </c>
      <c r="D643" s="202">
        <v>1.0367</v>
      </c>
      <c r="E643" t="s">
        <v>1401</v>
      </c>
      <c r="F643" t="s">
        <v>1466</v>
      </c>
      <c r="H643" s="360">
        <v>1.0445</v>
      </c>
      <c r="I643" s="360">
        <v>1.0445</v>
      </c>
      <c r="J643" s="361">
        <f t="shared" si="10"/>
        <v>0</v>
      </c>
    </row>
    <row r="644" spans="1:10" ht="13.5" thickBot="1" x14ac:dyDescent="0.25">
      <c r="A644" s="192" t="s">
        <v>795</v>
      </c>
      <c r="B644" s="194">
        <v>23844</v>
      </c>
      <c r="C644" s="202">
        <v>0.93220000000000003</v>
      </c>
      <c r="D644" s="202">
        <v>0.96179999999999999</v>
      </c>
      <c r="E644" t="s">
        <v>1403</v>
      </c>
      <c r="F644" t="s">
        <v>1467</v>
      </c>
      <c r="H644" s="360">
        <v>0.93220000000000003</v>
      </c>
      <c r="I644" s="360">
        <v>0.93230000000000002</v>
      </c>
      <c r="J644" s="361">
        <f t="shared" si="10"/>
        <v>-9.9999999999988987E-5</v>
      </c>
    </row>
    <row r="645" spans="1:10" ht="13.5" thickBot="1" x14ac:dyDescent="0.25">
      <c r="A645" s="192" t="s">
        <v>796</v>
      </c>
      <c r="B645" s="194">
        <v>17460</v>
      </c>
      <c r="C645" s="202">
        <v>0.88550000000000006</v>
      </c>
      <c r="D645" s="202">
        <v>0.90439999999999998</v>
      </c>
      <c r="E645" t="s">
        <v>1405</v>
      </c>
      <c r="F645" t="s">
        <v>1488</v>
      </c>
      <c r="H645" s="360">
        <v>0.88550000000000006</v>
      </c>
      <c r="I645" s="360">
        <v>0.88550000000000006</v>
      </c>
      <c r="J645" s="361">
        <f t="shared" si="10"/>
        <v>0</v>
      </c>
    </row>
    <row r="646" spans="1:10" ht="13.5" thickBot="1" x14ac:dyDescent="0.25">
      <c r="A646" s="192" t="s">
        <v>797</v>
      </c>
      <c r="B646" s="194">
        <v>12060</v>
      </c>
      <c r="C646" s="202">
        <v>0.94900000000000007</v>
      </c>
      <c r="D646" s="202">
        <v>0.93669999999999998</v>
      </c>
      <c r="E646" t="s">
        <v>1416</v>
      </c>
      <c r="F646" t="s">
        <v>1463</v>
      </c>
      <c r="H646" s="360">
        <v>0.94900000000000007</v>
      </c>
      <c r="I646" s="360">
        <v>0.94900000000000007</v>
      </c>
      <c r="J646" s="361">
        <f t="shared" si="10"/>
        <v>0</v>
      </c>
    </row>
    <row r="647" spans="1:10" ht="13.5" thickBot="1" x14ac:dyDescent="0.25">
      <c r="A647" s="192" t="s">
        <v>798</v>
      </c>
      <c r="B647" s="194">
        <v>25620</v>
      </c>
      <c r="C647" s="202">
        <v>0.76550000000000007</v>
      </c>
      <c r="D647" s="202">
        <v>0.77700000000000002</v>
      </c>
      <c r="E647" t="s">
        <v>1432</v>
      </c>
      <c r="F647" t="s">
        <v>1477</v>
      </c>
      <c r="H647" s="360">
        <v>0.76550000000000007</v>
      </c>
      <c r="I647" s="360">
        <v>0.76560000000000006</v>
      </c>
      <c r="J647" s="361">
        <f t="shared" si="10"/>
        <v>-9.9999999999988987E-5</v>
      </c>
    </row>
    <row r="648" spans="1:10" ht="13.5" thickBot="1" x14ac:dyDescent="0.25">
      <c r="A648" s="192" t="s">
        <v>799</v>
      </c>
      <c r="B648" s="194">
        <v>28660</v>
      </c>
      <c r="C648" s="202">
        <v>0.94920000000000004</v>
      </c>
      <c r="D648" s="202">
        <v>0.90069999999999995</v>
      </c>
      <c r="E648" t="s">
        <v>1412</v>
      </c>
      <c r="F648" t="s">
        <v>1497</v>
      </c>
      <c r="H648" s="360">
        <v>0.94920000000000004</v>
      </c>
      <c r="I648" s="360">
        <v>0.94920000000000004</v>
      </c>
      <c r="J648" s="361">
        <f t="shared" si="10"/>
        <v>0</v>
      </c>
    </row>
    <row r="649" spans="1:10" ht="13.5" thickBot="1" x14ac:dyDescent="0.25">
      <c r="A649" s="192" t="s">
        <v>800</v>
      </c>
      <c r="B649" s="194">
        <v>30700</v>
      </c>
      <c r="C649" s="202">
        <v>0.9820000000000001</v>
      </c>
      <c r="D649" s="202">
        <v>0.97209999999999996</v>
      </c>
      <c r="E649" t="s">
        <v>1435</v>
      </c>
      <c r="F649" t="s">
        <v>1480</v>
      </c>
      <c r="H649" s="360">
        <v>0.9820000000000001</v>
      </c>
      <c r="I649" s="360">
        <v>0.9820000000000001</v>
      </c>
      <c r="J649" s="361">
        <f t="shared" si="10"/>
        <v>0</v>
      </c>
    </row>
    <row r="650" spans="1:10" ht="13.5" thickBot="1" x14ac:dyDescent="0.25">
      <c r="A650" s="192" t="s">
        <v>801</v>
      </c>
      <c r="B650" s="194">
        <v>29540</v>
      </c>
      <c r="C650" s="202">
        <v>0.91760000000000008</v>
      </c>
      <c r="D650" s="202">
        <v>0.95199999999999996</v>
      </c>
      <c r="E650" t="s">
        <v>1393</v>
      </c>
      <c r="F650" t="s">
        <v>1491</v>
      </c>
      <c r="H650" s="360">
        <v>0.91760000000000008</v>
      </c>
      <c r="I650" s="360">
        <v>0.91770000000000007</v>
      </c>
      <c r="J650" s="361">
        <f t="shared" si="10"/>
        <v>-9.9999999999988987E-5</v>
      </c>
    </row>
    <row r="651" spans="1:10" ht="13.5" thickBot="1" x14ac:dyDescent="0.25">
      <c r="A651" s="192" t="s">
        <v>802</v>
      </c>
      <c r="B651" s="194">
        <v>16740</v>
      </c>
      <c r="C651" s="202">
        <v>0.93970000000000009</v>
      </c>
      <c r="D651" s="202">
        <v>0.92749999999999999</v>
      </c>
      <c r="E651" t="s">
        <v>1395</v>
      </c>
      <c r="F651" t="s">
        <v>1494</v>
      </c>
      <c r="H651" s="360">
        <v>0.93970000000000009</v>
      </c>
      <c r="I651" s="360">
        <v>0.93970000000000009</v>
      </c>
      <c r="J651" s="361">
        <f t="shared" si="10"/>
        <v>0</v>
      </c>
    </row>
    <row r="652" spans="1:10" ht="13.5" thickBot="1" x14ac:dyDescent="0.25">
      <c r="A652" s="192" t="s">
        <v>803</v>
      </c>
      <c r="B652" s="194">
        <v>21660</v>
      </c>
      <c r="C652" s="202">
        <v>1.1887000000000001</v>
      </c>
      <c r="D652" s="202">
        <v>1.1507000000000001</v>
      </c>
      <c r="E652" t="s">
        <v>1423</v>
      </c>
      <c r="F652" t="s">
        <v>1490</v>
      </c>
      <c r="H652" s="360">
        <v>1.1887000000000001</v>
      </c>
      <c r="I652" s="360">
        <v>1.1887000000000001</v>
      </c>
      <c r="J652" s="361">
        <f t="shared" si="10"/>
        <v>0</v>
      </c>
    </row>
    <row r="653" spans="1:10" ht="13.5" thickBot="1" x14ac:dyDescent="0.25">
      <c r="A653" s="192" t="s">
        <v>804</v>
      </c>
      <c r="B653" s="194">
        <v>46660</v>
      </c>
      <c r="C653" s="202">
        <v>0.7369</v>
      </c>
      <c r="D653" s="202">
        <v>0.72909999999999997</v>
      </c>
      <c r="E653" t="s">
        <v>1416</v>
      </c>
      <c r="F653" t="s">
        <v>1463</v>
      </c>
      <c r="H653" s="360">
        <v>0.7369</v>
      </c>
      <c r="I653" s="360">
        <v>0.7369</v>
      </c>
      <c r="J653" s="361">
        <f t="shared" si="10"/>
        <v>0</v>
      </c>
    </row>
    <row r="654" spans="1:10" ht="13.5" thickBot="1" x14ac:dyDescent="0.25">
      <c r="A654" s="192" t="s">
        <v>805</v>
      </c>
      <c r="B654" s="194">
        <v>47664</v>
      </c>
      <c r="C654" s="202">
        <v>0.9457000000000001</v>
      </c>
      <c r="D654" s="202">
        <v>0.9456</v>
      </c>
      <c r="E654" t="s">
        <v>1418</v>
      </c>
      <c r="F654" t="s">
        <v>1475</v>
      </c>
      <c r="H654" s="360">
        <v>0.9457000000000001</v>
      </c>
      <c r="I654" s="360">
        <v>0.9457000000000001</v>
      </c>
      <c r="J654" s="361">
        <f t="shared" si="10"/>
        <v>0</v>
      </c>
    </row>
    <row r="655" spans="1:10" ht="13.5" thickBot="1" x14ac:dyDescent="0.25">
      <c r="A655" s="192" t="s">
        <v>806</v>
      </c>
      <c r="B655" s="194">
        <v>16940</v>
      </c>
      <c r="C655" s="202">
        <v>0.93090000000000006</v>
      </c>
      <c r="D655" s="202">
        <v>0.96250000000000002</v>
      </c>
      <c r="E655" t="s">
        <v>1439</v>
      </c>
      <c r="F655" t="s">
        <v>1504</v>
      </c>
      <c r="H655" s="360">
        <v>0.93090000000000006</v>
      </c>
      <c r="I655" s="360">
        <v>0.93090000000000006</v>
      </c>
      <c r="J655" s="361">
        <f t="shared" si="10"/>
        <v>0</v>
      </c>
    </row>
    <row r="656" spans="1:10" ht="13.5" thickBot="1" x14ac:dyDescent="0.25">
      <c r="A656" s="192" t="s">
        <v>807</v>
      </c>
      <c r="B656" s="194">
        <v>10380</v>
      </c>
      <c r="C656" s="202">
        <v>0.33190000000000003</v>
      </c>
      <c r="D656" s="202">
        <v>0.34300000000000003</v>
      </c>
      <c r="E656" t="s">
        <v>1394</v>
      </c>
      <c r="F656" t="s">
        <v>1492</v>
      </c>
      <c r="H656" s="360">
        <v>0.33190000000000003</v>
      </c>
      <c r="I656" s="360">
        <v>0.33190000000000003</v>
      </c>
      <c r="J656" s="361">
        <f t="shared" si="10"/>
        <v>0</v>
      </c>
    </row>
    <row r="657" spans="1:10" ht="13.5" thickBot="1" x14ac:dyDescent="0.25">
      <c r="A657" s="192" t="s">
        <v>171</v>
      </c>
      <c r="B657" s="194">
        <v>22660</v>
      </c>
      <c r="C657" s="202">
        <v>0.98860000000000003</v>
      </c>
      <c r="D657" s="202">
        <v>1.0091000000000001</v>
      </c>
      <c r="E657" t="s">
        <v>1392</v>
      </c>
      <c r="F657" t="s">
        <v>1458</v>
      </c>
      <c r="H657" s="360">
        <v>0.98860000000000003</v>
      </c>
      <c r="I657" s="360">
        <v>0.98860000000000003</v>
      </c>
      <c r="J657" s="361">
        <f t="shared" si="10"/>
        <v>0</v>
      </c>
    </row>
    <row r="658" spans="1:10" ht="13.5" thickBot="1" x14ac:dyDescent="0.25">
      <c r="A658" s="192" t="s">
        <v>808</v>
      </c>
      <c r="B658" s="194">
        <v>21060</v>
      </c>
      <c r="C658" s="202">
        <v>0.76700000000000002</v>
      </c>
      <c r="D658" s="202">
        <v>0.69589999999999996</v>
      </c>
      <c r="E658" t="s">
        <v>1404</v>
      </c>
      <c r="F658" t="s">
        <v>1470</v>
      </c>
      <c r="H658" s="360">
        <v>0.76700000000000002</v>
      </c>
      <c r="I658" s="360">
        <v>0.76700000000000002</v>
      </c>
      <c r="J658" s="361">
        <f t="shared" si="10"/>
        <v>0</v>
      </c>
    </row>
    <row r="659" spans="1:10" ht="13.5" thickBot="1" x14ac:dyDescent="0.25">
      <c r="A659" s="192" t="s">
        <v>809</v>
      </c>
      <c r="B659" s="194">
        <v>41980</v>
      </c>
      <c r="C659" s="202">
        <v>0.4168</v>
      </c>
      <c r="D659" s="202">
        <v>0.42670000000000002</v>
      </c>
      <c r="E659" t="s">
        <v>1394</v>
      </c>
      <c r="F659" t="s">
        <v>1492</v>
      </c>
      <c r="H659" s="360">
        <v>0.4168</v>
      </c>
      <c r="I659" s="360">
        <v>0.4168</v>
      </c>
      <c r="J659" s="361">
        <f t="shared" si="10"/>
        <v>0</v>
      </c>
    </row>
    <row r="660" spans="1:10" ht="13.5" thickBot="1" x14ac:dyDescent="0.25">
      <c r="A660" s="192" t="s">
        <v>810</v>
      </c>
      <c r="B660" s="194">
        <v>22520</v>
      </c>
      <c r="C660" s="202">
        <v>0.67349999999999999</v>
      </c>
      <c r="D660" s="202">
        <v>0.69110000000000005</v>
      </c>
      <c r="E660" t="s">
        <v>1415</v>
      </c>
      <c r="F660" t="s">
        <v>1453</v>
      </c>
      <c r="H660" s="360">
        <v>0.67349999999999999</v>
      </c>
      <c r="I660" s="360">
        <v>0.67349999999999999</v>
      </c>
      <c r="J660" s="361">
        <f t="shared" si="10"/>
        <v>0</v>
      </c>
    </row>
    <row r="661" spans="1:10" ht="13.5" thickBot="1" x14ac:dyDescent="0.25">
      <c r="A661" s="192" t="s">
        <v>811</v>
      </c>
      <c r="B661" s="194">
        <v>24860</v>
      </c>
      <c r="C661" s="202">
        <v>0.8973000000000001</v>
      </c>
      <c r="D661" s="202">
        <v>0.92430000000000001</v>
      </c>
      <c r="E661" t="s">
        <v>1395</v>
      </c>
      <c r="F661" t="s">
        <v>1494</v>
      </c>
      <c r="H661" s="360">
        <v>0.8973000000000001</v>
      </c>
      <c r="I661" s="360">
        <v>0.89740000000000009</v>
      </c>
      <c r="J661" s="361">
        <f t="shared" si="10"/>
        <v>-9.9999999999988987E-5</v>
      </c>
    </row>
    <row r="662" spans="1:10" ht="13.5" thickBot="1" x14ac:dyDescent="0.25">
      <c r="A662" s="192" t="s">
        <v>812</v>
      </c>
      <c r="B662" s="194">
        <v>19460</v>
      </c>
      <c r="C662" s="202">
        <v>0.66420000000000001</v>
      </c>
      <c r="D662" s="202">
        <v>0.68830000000000002</v>
      </c>
      <c r="E662" t="s">
        <v>1415</v>
      </c>
      <c r="F662" t="s">
        <v>1453</v>
      </c>
      <c r="H662" s="360">
        <v>0.66420000000000001</v>
      </c>
      <c r="I662" s="360">
        <v>0.66420000000000001</v>
      </c>
      <c r="J662" s="361">
        <f t="shared" si="10"/>
        <v>0</v>
      </c>
    </row>
    <row r="663" spans="1:10" ht="13.5" thickBot="1" x14ac:dyDescent="0.25">
      <c r="A663" s="192" t="s">
        <v>813</v>
      </c>
      <c r="B663" s="194">
        <v>26580</v>
      </c>
      <c r="C663" s="202">
        <v>0.84340000000000004</v>
      </c>
      <c r="D663" s="202">
        <v>0.8589</v>
      </c>
      <c r="E663" t="s">
        <v>1405</v>
      </c>
      <c r="F663" t="s">
        <v>1488</v>
      </c>
      <c r="H663" s="360">
        <v>0.84340000000000004</v>
      </c>
      <c r="I663" s="360">
        <v>0.84340000000000004</v>
      </c>
      <c r="J663" s="361">
        <f t="shared" si="10"/>
        <v>0</v>
      </c>
    </row>
    <row r="664" spans="1:10" ht="13.5" thickBot="1" x14ac:dyDescent="0.25">
      <c r="A664" s="192" t="s">
        <v>814</v>
      </c>
      <c r="B664" s="194">
        <v>22900</v>
      </c>
      <c r="C664" s="202">
        <v>0.75319999999999998</v>
      </c>
      <c r="D664" s="202">
        <v>0.70169999999999999</v>
      </c>
      <c r="E664" t="s">
        <v>1427</v>
      </c>
      <c r="F664" t="s">
        <v>1489</v>
      </c>
      <c r="H664" s="360">
        <v>0.75319999999999998</v>
      </c>
      <c r="I664" s="360">
        <v>0.75319999999999998</v>
      </c>
      <c r="J664" s="361">
        <f t="shared" si="10"/>
        <v>0</v>
      </c>
    </row>
    <row r="665" spans="1:10" ht="13.5" thickBot="1" x14ac:dyDescent="0.25">
      <c r="A665" s="192" t="s">
        <v>815</v>
      </c>
      <c r="B665" s="194">
        <v>33460</v>
      </c>
      <c r="C665" s="202">
        <v>1.1206</v>
      </c>
      <c r="D665" s="202">
        <v>1.1294999999999999</v>
      </c>
      <c r="E665" t="s">
        <v>1421</v>
      </c>
      <c r="F665" t="s">
        <v>1476</v>
      </c>
      <c r="H665" s="360">
        <v>1.1206</v>
      </c>
      <c r="I665" s="360">
        <v>1.1206</v>
      </c>
      <c r="J665" s="361">
        <f t="shared" si="10"/>
        <v>0</v>
      </c>
    </row>
    <row r="666" spans="1:10" ht="13.5" thickBot="1" x14ac:dyDescent="0.25">
      <c r="A666" s="192" t="s">
        <v>816</v>
      </c>
      <c r="B666" s="194">
        <v>28140</v>
      </c>
      <c r="C666" s="202">
        <v>0.92800000000000005</v>
      </c>
      <c r="D666" s="202">
        <v>0.92589999999999995</v>
      </c>
      <c r="E666" t="s">
        <v>1408</v>
      </c>
      <c r="F666" t="s">
        <v>1469</v>
      </c>
      <c r="H666" s="360">
        <v>0.92800000000000005</v>
      </c>
      <c r="I666" s="360">
        <v>0.92800000000000005</v>
      </c>
      <c r="J666" s="361">
        <f t="shared" si="10"/>
        <v>0</v>
      </c>
    </row>
    <row r="667" spans="1:10" ht="13.5" thickBot="1" x14ac:dyDescent="0.25">
      <c r="A667" s="192" t="s">
        <v>817</v>
      </c>
      <c r="B667" s="194">
        <v>30140</v>
      </c>
      <c r="C667" s="202">
        <v>0.94420000000000004</v>
      </c>
      <c r="D667" s="202">
        <v>0.85660000000000003</v>
      </c>
      <c r="E667" t="s">
        <v>1393</v>
      </c>
      <c r="F667" t="s">
        <v>1491</v>
      </c>
      <c r="H667" s="360">
        <v>0.94420000000000004</v>
      </c>
      <c r="I667" s="360">
        <v>0.94420000000000004</v>
      </c>
      <c r="J667" s="361">
        <f t="shared" si="10"/>
        <v>0</v>
      </c>
    </row>
    <row r="668" spans="1:10" ht="13.5" thickBot="1" x14ac:dyDescent="0.25">
      <c r="A668" s="192" t="s">
        <v>818</v>
      </c>
      <c r="B668" s="194">
        <v>12220</v>
      </c>
      <c r="C668" s="202">
        <v>0.751</v>
      </c>
      <c r="D668" s="202">
        <v>0.74519999999999997</v>
      </c>
      <c r="E668" t="s">
        <v>1415</v>
      </c>
      <c r="F668" t="s">
        <v>1453</v>
      </c>
      <c r="H668" s="360">
        <v>0.751</v>
      </c>
      <c r="I668" s="360">
        <v>0.751</v>
      </c>
      <c r="J668" s="361">
        <f t="shared" si="10"/>
        <v>0</v>
      </c>
    </row>
    <row r="669" spans="1:10" ht="13.5" thickBot="1" x14ac:dyDescent="0.25">
      <c r="A669" s="192" t="s">
        <v>819</v>
      </c>
      <c r="B669" s="194">
        <v>15980</v>
      </c>
      <c r="C669" s="202">
        <v>0.91750000000000009</v>
      </c>
      <c r="D669" s="202">
        <v>0.90580000000000005</v>
      </c>
      <c r="E669" t="s">
        <v>1396</v>
      </c>
      <c r="F669" t="s">
        <v>1462</v>
      </c>
      <c r="H669" s="360">
        <v>0.91750000000000009</v>
      </c>
      <c r="I669" s="360">
        <v>0.91760000000000008</v>
      </c>
      <c r="J669" s="361">
        <f t="shared" si="10"/>
        <v>-9.9999999999988987E-5</v>
      </c>
    </row>
    <row r="670" spans="1:10" ht="13.5" thickBot="1" x14ac:dyDescent="0.25">
      <c r="A670" s="192" t="s">
        <v>820</v>
      </c>
      <c r="B670" s="194">
        <v>10500</v>
      </c>
      <c r="C670" s="202">
        <v>0.86150000000000004</v>
      </c>
      <c r="D670" s="202">
        <v>0.88629999999999998</v>
      </c>
      <c r="E670" t="s">
        <v>1416</v>
      </c>
      <c r="F670" t="s">
        <v>1463</v>
      </c>
      <c r="H670" s="360">
        <v>0.86150000000000004</v>
      </c>
      <c r="I670" s="360">
        <v>0.86150000000000004</v>
      </c>
      <c r="J670" s="361">
        <f t="shared" si="10"/>
        <v>0</v>
      </c>
    </row>
    <row r="671" spans="1:10" ht="13.5" thickBot="1" x14ac:dyDescent="0.25">
      <c r="A671" s="192" t="s">
        <v>821</v>
      </c>
      <c r="B671" s="194">
        <v>10900</v>
      </c>
      <c r="C671" s="202">
        <v>0.9235000000000001</v>
      </c>
      <c r="D671" s="202">
        <v>0.92369999999999997</v>
      </c>
      <c r="E671" t="s">
        <v>1393</v>
      </c>
      <c r="F671" t="s">
        <v>1491</v>
      </c>
      <c r="H671" s="360">
        <v>0.9235000000000001</v>
      </c>
      <c r="I671" s="360">
        <v>0.9235000000000001</v>
      </c>
      <c r="J671" s="361">
        <f t="shared" si="10"/>
        <v>0</v>
      </c>
    </row>
    <row r="672" spans="1:10" ht="13.5" thickBot="1" x14ac:dyDescent="0.25">
      <c r="A672" s="192" t="s">
        <v>822</v>
      </c>
      <c r="B672" s="194">
        <v>45220</v>
      </c>
      <c r="C672" s="202">
        <v>0.83250000000000002</v>
      </c>
      <c r="D672" s="202">
        <v>0.82879999999999998</v>
      </c>
      <c r="E672" t="s">
        <v>1396</v>
      </c>
      <c r="F672" t="s">
        <v>1462</v>
      </c>
      <c r="H672" s="360">
        <v>0.83250000000000002</v>
      </c>
      <c r="I672" s="360">
        <v>0.83260000000000001</v>
      </c>
      <c r="J672" s="361">
        <f t="shared" si="10"/>
        <v>-9.9999999999988987E-5</v>
      </c>
    </row>
    <row r="673" spans="1:10" ht="13.5" thickBot="1" x14ac:dyDescent="0.25">
      <c r="A673" s="192" t="s">
        <v>823</v>
      </c>
      <c r="B673" s="194">
        <v>17900</v>
      </c>
      <c r="C673" s="202">
        <v>0.8296</v>
      </c>
      <c r="D673" s="202">
        <v>0.82879999999999998</v>
      </c>
      <c r="E673" t="s">
        <v>1395</v>
      </c>
      <c r="F673" t="s">
        <v>1494</v>
      </c>
      <c r="H673" s="360">
        <v>0.8296</v>
      </c>
      <c r="I673" s="360">
        <v>0.8296</v>
      </c>
      <c r="J673" s="361">
        <f t="shared" si="10"/>
        <v>0</v>
      </c>
    </row>
    <row r="674" spans="1:10" ht="13.5" thickBot="1" x14ac:dyDescent="0.25">
      <c r="A674" s="192" t="s">
        <v>824</v>
      </c>
      <c r="B674" s="194">
        <v>25980</v>
      </c>
      <c r="C674" s="202">
        <v>0.84532857142857154</v>
      </c>
      <c r="D674" s="202">
        <v>0.84719999999999995</v>
      </c>
      <c r="E674" t="s">
        <v>1416</v>
      </c>
      <c r="F674" t="s">
        <v>1463</v>
      </c>
      <c r="H674" s="360">
        <v>0.84532857142857154</v>
      </c>
      <c r="I674" s="360">
        <v>0.84530000000000005</v>
      </c>
      <c r="J674" s="361">
        <f t="shared" si="10"/>
        <v>2.8571428571488866E-5</v>
      </c>
    </row>
    <row r="675" spans="1:10" ht="13.5" thickBot="1" x14ac:dyDescent="0.25">
      <c r="A675" s="192" t="s">
        <v>825</v>
      </c>
      <c r="B675" s="194">
        <v>26420</v>
      </c>
      <c r="C675" s="202">
        <v>0.98120000000000007</v>
      </c>
      <c r="D675" s="202">
        <v>0.97499999999999998</v>
      </c>
      <c r="E675" t="s">
        <v>1412</v>
      </c>
      <c r="F675" t="s">
        <v>1497</v>
      </c>
      <c r="H675" s="360">
        <v>0.98120000000000007</v>
      </c>
      <c r="I675" s="360">
        <v>0.98120000000000007</v>
      </c>
      <c r="J675" s="361">
        <f t="shared" si="10"/>
        <v>0</v>
      </c>
    </row>
    <row r="676" spans="1:10" ht="13.5" thickBot="1" x14ac:dyDescent="0.25">
      <c r="A676" s="192" t="s">
        <v>826</v>
      </c>
      <c r="B676" s="194">
        <v>18140</v>
      </c>
      <c r="C676" s="202">
        <v>0.96790000000000009</v>
      </c>
      <c r="D676" s="202">
        <v>0.97919999999999996</v>
      </c>
      <c r="E676" t="s">
        <v>1405</v>
      </c>
      <c r="F676" t="s">
        <v>1488</v>
      </c>
      <c r="H676" s="360">
        <v>0.96790000000000009</v>
      </c>
      <c r="I676" s="360">
        <v>0.96790000000000009</v>
      </c>
      <c r="J676" s="361">
        <f t="shared" si="10"/>
        <v>0</v>
      </c>
    </row>
    <row r="677" spans="1:10" ht="13.5" thickBot="1" x14ac:dyDescent="0.25">
      <c r="A677" s="192" t="s">
        <v>827</v>
      </c>
      <c r="B677" s="194">
        <v>26620</v>
      </c>
      <c r="C677" s="202">
        <v>0.79150000000000009</v>
      </c>
      <c r="D677" s="202">
        <v>0.79979999999999996</v>
      </c>
      <c r="E677" t="s">
        <v>1415</v>
      </c>
      <c r="F677" t="s">
        <v>1453</v>
      </c>
      <c r="H677" s="360">
        <v>0.79150000000000009</v>
      </c>
      <c r="I677" s="360">
        <v>0.79160000000000008</v>
      </c>
      <c r="J677" s="361">
        <f t="shared" si="10"/>
        <v>-9.9999999999988987E-5</v>
      </c>
    </row>
    <row r="678" spans="1:10" ht="13.5" thickBot="1" x14ac:dyDescent="0.25">
      <c r="A678" s="192" t="s">
        <v>828</v>
      </c>
      <c r="B678" s="194">
        <v>38220</v>
      </c>
      <c r="C678" s="202">
        <v>0.83120000000000005</v>
      </c>
      <c r="D678" s="202">
        <v>0.77790000000000004</v>
      </c>
      <c r="E678" t="s">
        <v>1422</v>
      </c>
      <c r="F678" t="s">
        <v>1456</v>
      </c>
      <c r="H678" s="360">
        <v>0.83120000000000005</v>
      </c>
      <c r="I678" s="360">
        <v>0.83130000000000004</v>
      </c>
      <c r="J678" s="361">
        <f t="shared" si="10"/>
        <v>-9.9999999999988987E-5</v>
      </c>
    </row>
    <row r="679" spans="1:10" ht="13.5" thickBot="1" x14ac:dyDescent="0.25">
      <c r="A679" s="192" t="s">
        <v>829</v>
      </c>
      <c r="B679" s="194">
        <v>12260</v>
      </c>
      <c r="C679" s="202">
        <v>0.88100000000000001</v>
      </c>
      <c r="D679" s="202">
        <v>0.90549999999999997</v>
      </c>
      <c r="E679" t="s">
        <v>1416</v>
      </c>
      <c r="F679" t="s">
        <v>1463</v>
      </c>
      <c r="H679" s="360">
        <v>0.88100000000000001</v>
      </c>
      <c r="I679" s="360">
        <v>0.88100000000000001</v>
      </c>
      <c r="J679" s="361">
        <f t="shared" si="10"/>
        <v>0</v>
      </c>
    </row>
    <row r="680" spans="1:10" ht="13.5" thickBot="1" x14ac:dyDescent="0.25">
      <c r="A680" s="192" t="s">
        <v>830</v>
      </c>
      <c r="B680" s="194">
        <v>41180</v>
      </c>
      <c r="C680" s="202">
        <v>0.92720000000000002</v>
      </c>
      <c r="D680" s="202">
        <v>0.92269999999999996</v>
      </c>
      <c r="E680" t="s">
        <v>1419</v>
      </c>
      <c r="F680" t="s">
        <v>1478</v>
      </c>
      <c r="H680" s="360">
        <v>0.92720000000000002</v>
      </c>
      <c r="I680" s="360">
        <v>0.92720000000000002</v>
      </c>
      <c r="J680" s="361">
        <f t="shared" ref="J680:J743" si="11">+H680-I680</f>
        <v>0</v>
      </c>
    </row>
    <row r="681" spans="1:10" ht="13.5" thickBot="1" x14ac:dyDescent="0.25">
      <c r="A681" s="192" t="s">
        <v>831</v>
      </c>
      <c r="B681" s="194">
        <v>16740</v>
      </c>
      <c r="C681" s="202">
        <v>0.93970000000000009</v>
      </c>
      <c r="D681" s="202">
        <v>0.92749999999999999</v>
      </c>
      <c r="E681" t="s">
        <v>1397</v>
      </c>
      <c r="F681" t="s">
        <v>1486</v>
      </c>
      <c r="H681" s="360">
        <v>0.93970000000000009</v>
      </c>
      <c r="I681" s="360">
        <v>0.93970000000000009</v>
      </c>
      <c r="J681" s="361">
        <f t="shared" si="11"/>
        <v>0</v>
      </c>
    </row>
    <row r="682" spans="1:10" ht="13.5" thickBot="1" x14ac:dyDescent="0.25">
      <c r="A682" s="192" t="s">
        <v>832</v>
      </c>
      <c r="B682" s="194">
        <v>36420</v>
      </c>
      <c r="C682" s="202">
        <v>0.90200000000000002</v>
      </c>
      <c r="D682" s="202">
        <v>0.90980000000000005</v>
      </c>
      <c r="E682" t="s">
        <v>1427</v>
      </c>
      <c r="F682" t="s">
        <v>1489</v>
      </c>
      <c r="H682" s="360">
        <v>0.90200000000000002</v>
      </c>
      <c r="I682" s="360">
        <v>0.90200000000000002</v>
      </c>
      <c r="J682" s="361">
        <f t="shared" si="11"/>
        <v>0</v>
      </c>
    </row>
    <row r="683" spans="1:10" ht="13.5" thickBot="1" x14ac:dyDescent="0.25">
      <c r="A683" s="192" t="s">
        <v>833</v>
      </c>
      <c r="B683" s="194">
        <v>43620</v>
      </c>
      <c r="C683" s="202">
        <v>0.82590000000000008</v>
      </c>
      <c r="D683" s="202">
        <v>0.81840000000000002</v>
      </c>
      <c r="E683" t="s">
        <v>1433</v>
      </c>
      <c r="F683" t="s">
        <v>1495</v>
      </c>
      <c r="H683" s="360">
        <v>0.82590000000000008</v>
      </c>
      <c r="I683" s="360">
        <v>0.82600000000000007</v>
      </c>
      <c r="J683" s="361">
        <f t="shared" si="11"/>
        <v>-9.9999999999988987E-5</v>
      </c>
    </row>
    <row r="684" spans="1:10" ht="13.5" thickBot="1" x14ac:dyDescent="0.25">
      <c r="A684" s="192" t="s">
        <v>834</v>
      </c>
      <c r="B684" s="194">
        <v>26580</v>
      </c>
      <c r="C684" s="202">
        <v>0.84340000000000004</v>
      </c>
      <c r="D684" s="202">
        <v>0.8589</v>
      </c>
      <c r="E684" t="s">
        <v>1402</v>
      </c>
      <c r="F684" t="s">
        <v>1502</v>
      </c>
      <c r="H684" s="360">
        <v>0.84340000000000004</v>
      </c>
      <c r="I684" s="360">
        <v>0.84340000000000004</v>
      </c>
      <c r="J684" s="361">
        <f t="shared" si="11"/>
        <v>0</v>
      </c>
    </row>
    <row r="685" spans="1:10" ht="13.5" thickBot="1" x14ac:dyDescent="0.25">
      <c r="A685" s="192" t="s">
        <v>835</v>
      </c>
      <c r="B685" s="194">
        <v>16300</v>
      </c>
      <c r="C685" s="202">
        <v>0.86530000000000007</v>
      </c>
      <c r="D685" s="202">
        <v>0.87329999999999997</v>
      </c>
      <c r="E685" t="s">
        <v>1420</v>
      </c>
      <c r="F685" t="s">
        <v>1468</v>
      </c>
      <c r="H685" s="360">
        <v>0.86530000000000007</v>
      </c>
      <c r="I685" s="360">
        <v>0.86540000000000006</v>
      </c>
      <c r="J685" s="361">
        <f t="shared" si="11"/>
        <v>-9.9999999999988987E-5</v>
      </c>
    </row>
    <row r="686" spans="1:10" ht="13.5" thickBot="1" x14ac:dyDescent="0.25">
      <c r="A686" s="192" t="s">
        <v>836</v>
      </c>
      <c r="B686" s="194">
        <v>28140</v>
      </c>
      <c r="C686" s="202">
        <v>0.92800000000000005</v>
      </c>
      <c r="D686" s="202">
        <v>0.92589999999999995</v>
      </c>
      <c r="E686" t="s">
        <v>1408</v>
      </c>
      <c r="F686" t="s">
        <v>1469</v>
      </c>
      <c r="H686" s="360">
        <v>0.92800000000000005</v>
      </c>
      <c r="I686" s="360">
        <v>0.92800000000000005</v>
      </c>
      <c r="J686" s="361">
        <f t="shared" si="11"/>
        <v>0</v>
      </c>
    </row>
    <row r="687" spans="1:10" ht="13.5" thickBot="1" x14ac:dyDescent="0.25">
      <c r="A687" s="192" t="s">
        <v>837</v>
      </c>
      <c r="B687" s="194">
        <v>10540</v>
      </c>
      <c r="C687" s="202">
        <v>1.089</v>
      </c>
      <c r="D687" s="202">
        <v>1.0826</v>
      </c>
      <c r="E687" t="s">
        <v>1423</v>
      </c>
      <c r="F687" t="s">
        <v>1490</v>
      </c>
      <c r="H687" s="360">
        <v>1.089</v>
      </c>
      <c r="I687" s="360">
        <v>1.089</v>
      </c>
      <c r="J687" s="361">
        <f t="shared" si="11"/>
        <v>0</v>
      </c>
    </row>
    <row r="688" spans="1:10" ht="13.5" thickBot="1" x14ac:dyDescent="0.25">
      <c r="A688" s="192" t="s">
        <v>838</v>
      </c>
      <c r="B688" s="194">
        <v>45500</v>
      </c>
      <c r="C688" s="202">
        <v>0.89160000000000006</v>
      </c>
      <c r="D688" s="202">
        <v>0.83050000000000002</v>
      </c>
      <c r="E688" t="s">
        <v>1422</v>
      </c>
      <c r="F688" t="s">
        <v>1456</v>
      </c>
      <c r="H688" s="360">
        <v>0.89160000000000006</v>
      </c>
      <c r="I688" s="360">
        <v>0.89160000000000006</v>
      </c>
      <c r="J688" s="361">
        <f t="shared" si="11"/>
        <v>0</v>
      </c>
    </row>
    <row r="689" spans="1:10" ht="13.5" thickBot="1" x14ac:dyDescent="0.25">
      <c r="A689" s="192" t="s">
        <v>839</v>
      </c>
      <c r="B689" s="194">
        <v>47664</v>
      </c>
      <c r="C689" s="202">
        <v>0.9457000000000001</v>
      </c>
      <c r="D689" s="202">
        <v>0.9456</v>
      </c>
      <c r="E689" t="s">
        <v>1418</v>
      </c>
      <c r="F689" t="s">
        <v>1475</v>
      </c>
      <c r="H689" s="360">
        <v>0.9457000000000001</v>
      </c>
      <c r="I689" s="360">
        <v>0.9457000000000001</v>
      </c>
      <c r="J689" s="361">
        <f t="shared" si="11"/>
        <v>0</v>
      </c>
    </row>
    <row r="690" spans="1:10" ht="13.5" thickBot="1" x14ac:dyDescent="0.25">
      <c r="A690" s="192" t="s">
        <v>840</v>
      </c>
      <c r="B690" s="194">
        <v>40380</v>
      </c>
      <c r="C690" s="202">
        <v>0.8579</v>
      </c>
      <c r="D690" s="202">
        <v>0.87819999999999998</v>
      </c>
      <c r="E690" t="s">
        <v>1399</v>
      </c>
      <c r="F690" t="s">
        <v>1485</v>
      </c>
      <c r="H690" s="360">
        <v>0.8579</v>
      </c>
      <c r="I690" s="360">
        <v>0.8580000000000001</v>
      </c>
      <c r="J690" s="361">
        <f t="shared" si="11"/>
        <v>-1.0000000000010001E-4</v>
      </c>
    </row>
    <row r="691" spans="1:10" ht="13.5" thickBot="1" x14ac:dyDescent="0.25">
      <c r="A691" s="192" t="s">
        <v>841</v>
      </c>
      <c r="B691" s="194">
        <v>12940</v>
      </c>
      <c r="C691" s="202">
        <v>0.79610000000000003</v>
      </c>
      <c r="D691" s="202">
        <v>0.76780000000000004</v>
      </c>
      <c r="E691" t="s">
        <v>1390</v>
      </c>
      <c r="F691" t="s">
        <v>1471</v>
      </c>
      <c r="H691" s="360">
        <v>0.79610000000000003</v>
      </c>
      <c r="I691" s="360">
        <v>0.79610000000000003</v>
      </c>
      <c r="J691" s="361">
        <f t="shared" si="11"/>
        <v>0</v>
      </c>
    </row>
    <row r="692" spans="1:10" ht="13.5" thickBot="1" x14ac:dyDescent="0.25">
      <c r="A692" s="192" t="s">
        <v>842</v>
      </c>
      <c r="B692" s="194">
        <v>36420</v>
      </c>
      <c r="C692" s="202">
        <v>0.90200000000000002</v>
      </c>
      <c r="D692" s="202">
        <v>0.90980000000000005</v>
      </c>
      <c r="E692" t="s">
        <v>1427</v>
      </c>
      <c r="F692" t="s">
        <v>1489</v>
      </c>
      <c r="H692" s="360">
        <v>0.90200000000000002</v>
      </c>
      <c r="I692" s="360">
        <v>0.90200000000000002</v>
      </c>
      <c r="J692" s="361">
        <f t="shared" si="11"/>
        <v>0</v>
      </c>
    </row>
    <row r="693" spans="1:10" ht="13.5" thickBot="1" x14ac:dyDescent="0.25">
      <c r="A693" s="192" t="s">
        <v>843</v>
      </c>
      <c r="B693" s="194">
        <v>41980</v>
      </c>
      <c r="C693" s="202">
        <v>0.4168</v>
      </c>
      <c r="D693" s="202">
        <v>0.42670000000000002</v>
      </c>
      <c r="E693" t="s">
        <v>1394</v>
      </c>
      <c r="F693" t="s">
        <v>1492</v>
      </c>
      <c r="H693" s="360">
        <v>0.4168</v>
      </c>
      <c r="I693" s="360">
        <v>0.4168</v>
      </c>
      <c r="J693" s="361">
        <f t="shared" si="11"/>
        <v>0</v>
      </c>
    </row>
    <row r="694" spans="1:10" ht="13.5" thickBot="1" x14ac:dyDescent="0.25">
      <c r="A694" s="192" t="s">
        <v>844</v>
      </c>
      <c r="B694" s="194">
        <v>25980</v>
      </c>
      <c r="C694" s="202">
        <v>0.84532857142857154</v>
      </c>
      <c r="D694" s="202">
        <v>0.84719999999999995</v>
      </c>
      <c r="E694" t="s">
        <v>1416</v>
      </c>
      <c r="F694" t="s">
        <v>1463</v>
      </c>
      <c r="H694" s="360">
        <v>0.84532857142857154</v>
      </c>
      <c r="I694" s="360">
        <v>0.84530000000000005</v>
      </c>
      <c r="J694" s="361">
        <f t="shared" si="11"/>
        <v>2.8571428571488866E-5</v>
      </c>
    </row>
    <row r="695" spans="1:10" ht="13.5" thickBot="1" x14ac:dyDescent="0.25">
      <c r="A695" s="192" t="s">
        <v>845</v>
      </c>
      <c r="B695" s="194">
        <v>30780</v>
      </c>
      <c r="C695" s="202">
        <v>0.80880000000000007</v>
      </c>
      <c r="D695" s="202">
        <v>0.83379999999999999</v>
      </c>
      <c r="E695" t="s">
        <v>1422</v>
      </c>
      <c r="F695" t="s">
        <v>1456</v>
      </c>
      <c r="H695" s="360">
        <v>0.80880000000000007</v>
      </c>
      <c r="I695" s="360">
        <v>0.80880000000000007</v>
      </c>
      <c r="J695" s="361">
        <f t="shared" si="11"/>
        <v>0</v>
      </c>
    </row>
    <row r="696" spans="1:10" ht="13.5" thickBot="1" x14ac:dyDescent="0.25">
      <c r="A696" s="192" t="s">
        <v>846</v>
      </c>
      <c r="B696" s="194">
        <v>17460</v>
      </c>
      <c r="C696" s="202">
        <v>0.88550000000000006</v>
      </c>
      <c r="D696" s="202">
        <v>0.90439999999999998</v>
      </c>
      <c r="E696" t="s">
        <v>1405</v>
      </c>
      <c r="F696" t="s">
        <v>1488</v>
      </c>
      <c r="H696" s="360">
        <v>0.88550000000000006</v>
      </c>
      <c r="I696" s="360">
        <v>0.88550000000000006</v>
      </c>
      <c r="J696" s="361">
        <f t="shared" si="11"/>
        <v>0</v>
      </c>
    </row>
    <row r="697" spans="1:10" ht="13.5" thickBot="1" x14ac:dyDescent="0.25">
      <c r="A697" s="192" t="s">
        <v>848</v>
      </c>
      <c r="B697" s="194">
        <v>28940</v>
      </c>
      <c r="C697" s="202">
        <v>0.7208</v>
      </c>
      <c r="D697" s="202">
        <v>0.73560000000000003</v>
      </c>
      <c r="E697" t="s">
        <v>1407</v>
      </c>
      <c r="F697" t="s">
        <v>1496</v>
      </c>
      <c r="H697" s="360">
        <v>0.7208</v>
      </c>
      <c r="I697" s="360">
        <v>0.72089999999999999</v>
      </c>
      <c r="J697" s="361">
        <f t="shared" si="11"/>
        <v>-9.9999999999988987E-5</v>
      </c>
    </row>
    <row r="698" spans="1:10" ht="13.5" thickBot="1" x14ac:dyDescent="0.25">
      <c r="A698" s="192" t="s">
        <v>849</v>
      </c>
      <c r="B698" s="194">
        <v>47894</v>
      </c>
      <c r="C698" s="202">
        <v>1.0137</v>
      </c>
      <c r="D698" s="202">
        <v>1.0347</v>
      </c>
      <c r="E698" t="s">
        <v>1400</v>
      </c>
      <c r="F698" t="s">
        <v>1500</v>
      </c>
      <c r="H698" s="360">
        <v>1.0137</v>
      </c>
      <c r="I698" s="360">
        <v>1.0137</v>
      </c>
      <c r="J698" s="361">
        <f t="shared" si="11"/>
        <v>0</v>
      </c>
    </row>
    <row r="699" spans="1:10" ht="13.5" thickBot="1" x14ac:dyDescent="0.25">
      <c r="A699" s="192" t="s">
        <v>850</v>
      </c>
      <c r="B699" s="194">
        <v>33860</v>
      </c>
      <c r="C699" s="202">
        <v>0.74890000000000001</v>
      </c>
      <c r="D699" s="202">
        <v>0.73089999999999999</v>
      </c>
      <c r="E699" t="s">
        <v>1415</v>
      </c>
      <c r="F699" t="s">
        <v>1453</v>
      </c>
      <c r="H699" s="360">
        <v>0.74890000000000001</v>
      </c>
      <c r="I699" s="360">
        <v>0.74890000000000001</v>
      </c>
      <c r="J699" s="361">
        <f t="shared" si="11"/>
        <v>0</v>
      </c>
    </row>
    <row r="700" spans="1:10" ht="13.5" thickBot="1" x14ac:dyDescent="0.25">
      <c r="A700" s="192" t="s">
        <v>851</v>
      </c>
      <c r="B700" s="194">
        <v>46660</v>
      </c>
      <c r="C700" s="202">
        <v>0.7369</v>
      </c>
      <c r="D700" s="202">
        <v>0.72909999999999997</v>
      </c>
      <c r="E700" t="s">
        <v>1416</v>
      </c>
      <c r="F700" t="s">
        <v>1463</v>
      </c>
      <c r="H700" s="360">
        <v>0.7369</v>
      </c>
      <c r="I700" s="360">
        <v>0.7369</v>
      </c>
      <c r="J700" s="361">
        <f t="shared" si="11"/>
        <v>0</v>
      </c>
    </row>
    <row r="701" spans="1:10" ht="13.5" thickBot="1" x14ac:dyDescent="0.25">
      <c r="A701" s="192" t="s">
        <v>852</v>
      </c>
      <c r="B701" s="194">
        <v>31180</v>
      </c>
      <c r="C701" s="202">
        <v>0.8639</v>
      </c>
      <c r="D701" s="202">
        <v>0.86890000000000001</v>
      </c>
      <c r="E701" t="s">
        <v>1412</v>
      </c>
      <c r="F701" t="s">
        <v>1497</v>
      </c>
      <c r="H701" s="360">
        <v>0.8639</v>
      </c>
      <c r="I701" s="360">
        <v>0.86399999999999999</v>
      </c>
      <c r="J701" s="361">
        <f t="shared" si="11"/>
        <v>-9.9999999999988987E-5</v>
      </c>
    </row>
    <row r="702" spans="1:10" ht="13.5" thickBot="1" x14ac:dyDescent="0.25">
      <c r="A702" s="192" t="s">
        <v>853</v>
      </c>
      <c r="B702" s="194">
        <v>45780</v>
      </c>
      <c r="C702" s="202">
        <v>0.87720000000000009</v>
      </c>
      <c r="D702" s="202">
        <v>0.89980000000000004</v>
      </c>
      <c r="E702" t="s">
        <v>1405</v>
      </c>
      <c r="F702" t="s">
        <v>1488</v>
      </c>
      <c r="H702" s="360">
        <v>0.87720000000000009</v>
      </c>
      <c r="I702" s="360">
        <v>0.87720000000000009</v>
      </c>
      <c r="J702" s="361">
        <f t="shared" si="11"/>
        <v>0</v>
      </c>
    </row>
    <row r="703" spans="1:10" ht="13.5" thickBot="1" x14ac:dyDescent="0.25">
      <c r="A703" s="192" t="s">
        <v>854</v>
      </c>
      <c r="B703" s="194">
        <v>41980</v>
      </c>
      <c r="C703" s="202">
        <v>0.4168</v>
      </c>
      <c r="D703" s="202">
        <v>0.42670000000000002</v>
      </c>
      <c r="E703" t="s">
        <v>1394</v>
      </c>
      <c r="F703" t="s">
        <v>1492</v>
      </c>
      <c r="H703" s="360">
        <v>0.4168</v>
      </c>
      <c r="I703" s="360">
        <v>0.4168</v>
      </c>
      <c r="J703" s="361">
        <f t="shared" si="11"/>
        <v>0</v>
      </c>
    </row>
    <row r="704" spans="1:10" ht="13.5" thickBot="1" x14ac:dyDescent="0.25">
      <c r="A704" s="192" t="s">
        <v>855</v>
      </c>
      <c r="B704" s="194">
        <v>42540</v>
      </c>
      <c r="C704" s="202">
        <v>0.85350000000000004</v>
      </c>
      <c r="D704" s="202">
        <v>0.83679999999999999</v>
      </c>
      <c r="E704" t="s">
        <v>1393</v>
      </c>
      <c r="F704" t="s">
        <v>1491</v>
      </c>
      <c r="H704" s="360">
        <v>0.85350000000000004</v>
      </c>
      <c r="I704" s="360">
        <v>0.85350000000000004</v>
      </c>
      <c r="J704" s="361">
        <f t="shared" si="11"/>
        <v>0</v>
      </c>
    </row>
    <row r="705" spans="1:10" ht="13.5" thickBot="1" x14ac:dyDescent="0.25">
      <c r="A705" s="192" t="s">
        <v>856</v>
      </c>
      <c r="B705" s="194">
        <v>48700</v>
      </c>
      <c r="C705" s="202">
        <v>0.87820000000000009</v>
      </c>
      <c r="D705" s="202">
        <v>0.84640000000000004</v>
      </c>
      <c r="E705" t="s">
        <v>1393</v>
      </c>
      <c r="F705" t="s">
        <v>1491</v>
      </c>
      <c r="H705" s="360">
        <v>0.87820000000000009</v>
      </c>
      <c r="I705" s="360">
        <v>0.87830000000000008</v>
      </c>
      <c r="J705" s="361">
        <f t="shared" si="11"/>
        <v>-9.9999999999988987E-5</v>
      </c>
    </row>
    <row r="706" spans="1:10" ht="13.5" thickBot="1" x14ac:dyDescent="0.25">
      <c r="A706" s="192" t="s">
        <v>857</v>
      </c>
      <c r="B706" s="194">
        <v>31340</v>
      </c>
      <c r="C706" s="202">
        <v>0.86420000000000008</v>
      </c>
      <c r="D706" s="202">
        <v>0.88360000000000005</v>
      </c>
      <c r="E706" t="s">
        <v>1400</v>
      </c>
      <c r="F706" t="s">
        <v>1500</v>
      </c>
      <c r="H706" s="360">
        <v>0.86420000000000008</v>
      </c>
      <c r="I706" s="360">
        <v>0.86430000000000007</v>
      </c>
      <c r="J706" s="361">
        <f t="shared" si="11"/>
        <v>-9.9999999999988987E-5</v>
      </c>
    </row>
    <row r="707" spans="1:10" ht="13.5" thickBot="1" x14ac:dyDescent="0.25">
      <c r="A707" s="192" t="s">
        <v>858</v>
      </c>
      <c r="B707" s="194">
        <v>31180</v>
      </c>
      <c r="C707" s="202">
        <v>0.8639</v>
      </c>
      <c r="D707" s="202">
        <v>0.86890000000000001</v>
      </c>
      <c r="E707" t="s">
        <v>1412</v>
      </c>
      <c r="F707" t="s">
        <v>1497</v>
      </c>
      <c r="H707" s="360">
        <v>0.8639</v>
      </c>
      <c r="I707" s="360">
        <v>0.86399999999999999</v>
      </c>
      <c r="J707" s="361">
        <f t="shared" si="11"/>
        <v>-9.9999999999988987E-5</v>
      </c>
    </row>
    <row r="708" spans="1:10" ht="13.5" thickBot="1" x14ac:dyDescent="0.25">
      <c r="A708" s="192" t="s">
        <v>859</v>
      </c>
      <c r="B708" s="194">
        <v>47664</v>
      </c>
      <c r="C708" s="202">
        <v>0.9457000000000001</v>
      </c>
      <c r="D708" s="202">
        <v>0.9456</v>
      </c>
      <c r="E708" t="s">
        <v>1418</v>
      </c>
      <c r="F708" t="s">
        <v>1475</v>
      </c>
      <c r="H708" s="360">
        <v>0.9457000000000001</v>
      </c>
      <c r="I708" s="360">
        <v>0.9457000000000001</v>
      </c>
      <c r="J708" s="361">
        <f t="shared" si="11"/>
        <v>0</v>
      </c>
    </row>
    <row r="709" spans="1:10" ht="13.5" thickBot="1" x14ac:dyDescent="0.25">
      <c r="A709" s="192" t="s">
        <v>860</v>
      </c>
      <c r="B709" s="194">
        <v>19500</v>
      </c>
      <c r="C709" s="202">
        <v>0.83130000000000004</v>
      </c>
      <c r="D709" s="202">
        <v>0.81469999999999998</v>
      </c>
      <c r="E709" t="s">
        <v>1401</v>
      </c>
      <c r="F709" t="s">
        <v>1466</v>
      </c>
      <c r="H709" s="360">
        <v>0.83130000000000004</v>
      </c>
      <c r="I709" s="360">
        <v>0.83130000000000004</v>
      </c>
      <c r="J709" s="361">
        <f t="shared" si="11"/>
        <v>0</v>
      </c>
    </row>
    <row r="710" spans="1:10" ht="13.5" thickBot="1" x14ac:dyDescent="0.25">
      <c r="A710" s="192" t="s">
        <v>861</v>
      </c>
      <c r="B710" s="194">
        <v>34980</v>
      </c>
      <c r="C710" s="202">
        <v>0.88919999999999999</v>
      </c>
      <c r="D710" s="202">
        <v>0.89600000000000002</v>
      </c>
      <c r="E710" t="s">
        <v>1407</v>
      </c>
      <c r="F710" t="s">
        <v>1496</v>
      </c>
      <c r="H710" s="360">
        <v>0.88919999999999999</v>
      </c>
      <c r="I710" s="360">
        <v>0.88919999999999999</v>
      </c>
      <c r="J710" s="361">
        <f t="shared" si="11"/>
        <v>0</v>
      </c>
    </row>
    <row r="711" spans="1:10" ht="13.5" thickBot="1" x14ac:dyDescent="0.25">
      <c r="A711" s="192" t="s">
        <v>862</v>
      </c>
      <c r="B711" s="194">
        <v>41180</v>
      </c>
      <c r="C711" s="202">
        <v>0.92720000000000002</v>
      </c>
      <c r="D711" s="202">
        <v>0.92269999999999996</v>
      </c>
      <c r="E711" t="s">
        <v>1401</v>
      </c>
      <c r="F711" t="s">
        <v>1466</v>
      </c>
      <c r="H711" s="360">
        <v>0.92720000000000002</v>
      </c>
      <c r="I711" s="360">
        <v>0.92720000000000002</v>
      </c>
      <c r="J711" s="361">
        <f t="shared" si="11"/>
        <v>0</v>
      </c>
    </row>
    <row r="712" spans="1:10" ht="13.5" thickBot="1" x14ac:dyDescent="0.25">
      <c r="A712" s="192" t="s">
        <v>864</v>
      </c>
      <c r="B712" s="194">
        <v>26620</v>
      </c>
      <c r="C712" s="202">
        <v>0.79150000000000009</v>
      </c>
      <c r="D712" s="202">
        <v>0.79979999999999996</v>
      </c>
      <c r="E712" t="s">
        <v>1415</v>
      </c>
      <c r="F712" t="s">
        <v>1453</v>
      </c>
      <c r="H712" s="360">
        <v>0.79150000000000009</v>
      </c>
      <c r="I712" s="360">
        <v>0.79160000000000008</v>
      </c>
      <c r="J712" s="361">
        <f t="shared" si="11"/>
        <v>-9.9999999999988987E-5</v>
      </c>
    </row>
    <row r="713" spans="1:10" ht="13.5" thickBot="1" x14ac:dyDescent="0.25">
      <c r="A713" s="192" t="s">
        <v>865</v>
      </c>
      <c r="B713" s="194">
        <v>22220</v>
      </c>
      <c r="C713" s="202">
        <v>0.81380000000000008</v>
      </c>
      <c r="D713" s="202">
        <v>0.84450000000000003</v>
      </c>
      <c r="E713" t="s">
        <v>1422</v>
      </c>
      <c r="F713" t="s">
        <v>1456</v>
      </c>
      <c r="H713" s="360">
        <v>0.81380000000000008</v>
      </c>
      <c r="I713" s="360">
        <v>0.81380000000000008</v>
      </c>
      <c r="J713" s="361">
        <f t="shared" si="11"/>
        <v>0</v>
      </c>
    </row>
    <row r="714" spans="1:10" ht="13.5" thickBot="1" x14ac:dyDescent="0.25">
      <c r="A714" s="192" t="s">
        <v>866</v>
      </c>
      <c r="B714" s="194">
        <v>12020</v>
      </c>
      <c r="C714" s="202">
        <v>0.86890000000000001</v>
      </c>
      <c r="D714" s="202">
        <v>0.85870000000000002</v>
      </c>
      <c r="E714" t="s">
        <v>1416</v>
      </c>
      <c r="F714" t="s">
        <v>1463</v>
      </c>
      <c r="H714" s="360">
        <v>0.86890000000000001</v>
      </c>
      <c r="I714" s="360">
        <v>0.86890000000000001</v>
      </c>
      <c r="J714" s="361">
        <f t="shared" si="11"/>
        <v>0</v>
      </c>
    </row>
    <row r="715" spans="1:10" ht="13.5" thickBot="1" x14ac:dyDescent="0.25">
      <c r="A715" s="192" t="s">
        <v>867</v>
      </c>
      <c r="B715" s="194">
        <v>41180</v>
      </c>
      <c r="C715" s="202">
        <v>0.92720000000000002</v>
      </c>
      <c r="D715" s="202">
        <v>0.92269999999999996</v>
      </c>
      <c r="E715" t="s">
        <v>1401</v>
      </c>
      <c r="F715" t="s">
        <v>1466</v>
      </c>
      <c r="H715" s="360">
        <v>0.92720000000000002</v>
      </c>
      <c r="I715" s="360">
        <v>0.92720000000000002</v>
      </c>
      <c r="J715" s="361">
        <f t="shared" si="11"/>
        <v>0</v>
      </c>
    </row>
    <row r="716" spans="1:10" ht="13.5" thickBot="1" x14ac:dyDescent="0.25">
      <c r="A716" s="192" t="s">
        <v>868</v>
      </c>
      <c r="B716" s="194">
        <v>26900</v>
      </c>
      <c r="C716" s="202">
        <v>1.0295000000000001</v>
      </c>
      <c r="D716" s="202">
        <v>1.0149999999999999</v>
      </c>
      <c r="E716" t="s">
        <v>1403</v>
      </c>
      <c r="F716" t="s">
        <v>1467</v>
      </c>
      <c r="H716" s="360">
        <v>1.0295000000000001</v>
      </c>
      <c r="I716" s="360">
        <v>1.0296000000000001</v>
      </c>
      <c r="J716" s="361">
        <f t="shared" si="11"/>
        <v>-9.9999999999988987E-5</v>
      </c>
    </row>
    <row r="717" spans="1:10" ht="13.5" thickBot="1" x14ac:dyDescent="0.25">
      <c r="A717" s="192" t="s">
        <v>869</v>
      </c>
      <c r="B717" s="194">
        <v>19780</v>
      </c>
      <c r="C717" s="202">
        <v>0.92570000000000008</v>
      </c>
      <c r="D717" s="202">
        <v>0.93069999999999997</v>
      </c>
      <c r="E717" t="s">
        <v>1420</v>
      </c>
      <c r="F717" t="s">
        <v>1468</v>
      </c>
      <c r="H717" s="360">
        <v>0.92570000000000008</v>
      </c>
      <c r="I717" s="360">
        <v>0.92570000000000008</v>
      </c>
      <c r="J717" s="361">
        <f t="shared" si="11"/>
        <v>0</v>
      </c>
    </row>
    <row r="718" spans="1:10" ht="13.5" thickBot="1" x14ac:dyDescent="0.25">
      <c r="A718" s="192" t="s">
        <v>870</v>
      </c>
      <c r="B718" s="194">
        <v>27140</v>
      </c>
      <c r="C718" s="202">
        <v>0.82590000000000008</v>
      </c>
      <c r="D718" s="202">
        <v>0.81479999999999997</v>
      </c>
      <c r="E718" t="s">
        <v>1432</v>
      </c>
      <c r="F718" t="s">
        <v>1477</v>
      </c>
      <c r="H718" s="360">
        <v>0.82590000000000008</v>
      </c>
      <c r="I718" s="360">
        <v>0.82590000000000008</v>
      </c>
      <c r="J718" s="361">
        <f t="shared" si="11"/>
        <v>0</v>
      </c>
    </row>
    <row r="719" spans="1:10" ht="13.5" thickBot="1" x14ac:dyDescent="0.25">
      <c r="A719" s="192" t="s">
        <v>871</v>
      </c>
      <c r="B719" s="194">
        <v>45060</v>
      </c>
      <c r="C719" s="202">
        <v>1.0053000000000001</v>
      </c>
      <c r="D719" s="202">
        <v>1.0021</v>
      </c>
      <c r="E719" t="s">
        <v>1399</v>
      </c>
      <c r="F719" t="s">
        <v>1485</v>
      </c>
      <c r="H719" s="360">
        <v>1.0053000000000001</v>
      </c>
      <c r="I719" s="360">
        <v>1.0053000000000001</v>
      </c>
      <c r="J719" s="361">
        <f t="shared" si="11"/>
        <v>0</v>
      </c>
    </row>
    <row r="720" spans="1:10" ht="13.5" thickBot="1" x14ac:dyDescent="0.25">
      <c r="A720" s="192" t="s">
        <v>872</v>
      </c>
      <c r="B720" s="194">
        <v>11700</v>
      </c>
      <c r="C720" s="202">
        <v>0.89490000000000003</v>
      </c>
      <c r="D720" s="202">
        <v>0.86629999999999996</v>
      </c>
      <c r="E720" t="s">
        <v>1397</v>
      </c>
      <c r="F720" t="s">
        <v>1486</v>
      </c>
      <c r="H720" s="360">
        <v>0.89490000000000003</v>
      </c>
      <c r="I720" s="360">
        <v>0.89500000000000002</v>
      </c>
      <c r="J720" s="361">
        <f t="shared" si="11"/>
        <v>-9.9999999999988987E-5</v>
      </c>
    </row>
    <row r="721" spans="1:10" ht="13.5" thickBot="1" x14ac:dyDescent="0.25">
      <c r="A721" s="192" t="s">
        <v>873</v>
      </c>
      <c r="B721" s="194">
        <v>18140</v>
      </c>
      <c r="C721" s="202">
        <v>0.96790000000000009</v>
      </c>
      <c r="D721" s="202">
        <v>0.97919999999999996</v>
      </c>
      <c r="E721" t="s">
        <v>1405</v>
      </c>
      <c r="F721" t="s">
        <v>1488</v>
      </c>
      <c r="H721" s="360">
        <v>0.96790000000000009</v>
      </c>
      <c r="I721" s="360">
        <v>0.96790000000000009</v>
      </c>
      <c r="J721" s="361">
        <f t="shared" si="11"/>
        <v>0</v>
      </c>
    </row>
    <row r="722" spans="1:10" ht="13.5" thickBot="1" x14ac:dyDescent="0.25">
      <c r="A722" s="192" t="s">
        <v>874</v>
      </c>
      <c r="B722" s="194">
        <v>27180</v>
      </c>
      <c r="C722" s="202">
        <v>0.76780000000000004</v>
      </c>
      <c r="D722" s="202">
        <v>0.76470000000000005</v>
      </c>
      <c r="E722" t="s">
        <v>1407</v>
      </c>
      <c r="F722" t="s">
        <v>1496</v>
      </c>
      <c r="H722" s="360">
        <v>0.76780000000000004</v>
      </c>
      <c r="I722" s="360">
        <v>0.76780000000000004</v>
      </c>
      <c r="J722" s="361">
        <f t="shared" si="11"/>
        <v>0</v>
      </c>
    </row>
    <row r="723" spans="1:10" ht="13.5" thickBot="1" x14ac:dyDescent="0.25">
      <c r="A723" s="192" t="s">
        <v>875</v>
      </c>
      <c r="B723" s="194">
        <v>41980</v>
      </c>
      <c r="C723" s="202">
        <v>0.4168</v>
      </c>
      <c r="D723" s="202">
        <v>0.42670000000000002</v>
      </c>
      <c r="E723" t="s">
        <v>1394</v>
      </c>
      <c r="F723" t="s">
        <v>1492</v>
      </c>
      <c r="H723" s="360">
        <v>0.4168</v>
      </c>
      <c r="I723" s="360">
        <v>0.4168</v>
      </c>
      <c r="J723" s="361">
        <f t="shared" si="11"/>
        <v>0</v>
      </c>
    </row>
    <row r="724" spans="1:10" ht="13.5" thickBot="1" x14ac:dyDescent="0.25">
      <c r="A724" s="192" t="s">
        <v>876</v>
      </c>
      <c r="B724" s="194">
        <v>49660</v>
      </c>
      <c r="C724" s="202">
        <v>0.79050000000000009</v>
      </c>
      <c r="D724" s="202">
        <v>0.78090000000000004</v>
      </c>
      <c r="E724" t="s">
        <v>1405</v>
      </c>
      <c r="F724" t="s">
        <v>1488</v>
      </c>
      <c r="H724" s="360">
        <v>0.79050000000000009</v>
      </c>
      <c r="I724" s="360">
        <v>0.79060000000000008</v>
      </c>
      <c r="J724" s="361">
        <f t="shared" si="11"/>
        <v>-9.9999999999988987E-5</v>
      </c>
    </row>
    <row r="725" spans="1:10" ht="13.5" thickBot="1" x14ac:dyDescent="0.25">
      <c r="A725" s="192" t="s">
        <v>877</v>
      </c>
      <c r="B725" s="194">
        <v>47894</v>
      </c>
      <c r="C725" s="202">
        <v>1.0137</v>
      </c>
      <c r="D725" s="202">
        <v>1.0347</v>
      </c>
      <c r="E725" t="s">
        <v>1400</v>
      </c>
      <c r="F725" t="s">
        <v>1500</v>
      </c>
      <c r="H725" s="360">
        <v>1.0137</v>
      </c>
      <c r="I725" s="360">
        <v>1.0137</v>
      </c>
      <c r="J725" s="361">
        <f t="shared" si="11"/>
        <v>0</v>
      </c>
    </row>
    <row r="726" spans="1:10" ht="13.5" thickBot="1" x14ac:dyDescent="0.25">
      <c r="A726" s="192" t="s">
        <v>878</v>
      </c>
      <c r="B726" s="194">
        <v>47894</v>
      </c>
      <c r="C726" s="202">
        <v>1.0137</v>
      </c>
      <c r="D726" s="202">
        <v>1.0347</v>
      </c>
      <c r="E726" t="s">
        <v>1400</v>
      </c>
      <c r="F726" t="s">
        <v>1500</v>
      </c>
      <c r="H726" s="360">
        <v>1.0137</v>
      </c>
      <c r="I726" s="360">
        <v>1.0137</v>
      </c>
      <c r="J726" s="361">
        <f t="shared" si="11"/>
        <v>0</v>
      </c>
    </row>
    <row r="727" spans="1:10" ht="13.5" thickBot="1" x14ac:dyDescent="0.25">
      <c r="A727" s="192" t="s">
        <v>879</v>
      </c>
      <c r="B727" s="194">
        <v>35840</v>
      </c>
      <c r="C727" s="202">
        <v>0.97170000000000001</v>
      </c>
      <c r="D727" s="202">
        <v>0.98860000000000003</v>
      </c>
      <c r="E727" t="s">
        <v>1396</v>
      </c>
      <c r="F727" t="s">
        <v>1462</v>
      </c>
      <c r="H727" s="360">
        <v>0.97170000000000001</v>
      </c>
      <c r="I727" s="360">
        <v>0.97170000000000001</v>
      </c>
      <c r="J727" s="361">
        <f t="shared" si="11"/>
        <v>0</v>
      </c>
    </row>
    <row r="728" spans="1:10" ht="13.5" thickBot="1" x14ac:dyDescent="0.25">
      <c r="A728" s="192" t="s">
        <v>880</v>
      </c>
      <c r="B728" s="194">
        <v>41980</v>
      </c>
      <c r="C728" s="202">
        <v>0.4168</v>
      </c>
      <c r="D728" s="202">
        <v>0.42670000000000002</v>
      </c>
      <c r="E728" t="s">
        <v>1394</v>
      </c>
      <c r="F728" t="s">
        <v>1492</v>
      </c>
      <c r="H728" s="360">
        <v>0.4168</v>
      </c>
      <c r="I728" s="360">
        <v>0.4168</v>
      </c>
      <c r="J728" s="361">
        <f t="shared" si="11"/>
        <v>0</v>
      </c>
    </row>
    <row r="729" spans="1:10" ht="13.5" thickBot="1" x14ac:dyDescent="0.25">
      <c r="A729" s="192" t="s">
        <v>194</v>
      </c>
      <c r="B729" s="194">
        <v>48140</v>
      </c>
      <c r="C729" s="202">
        <v>0.90380000000000005</v>
      </c>
      <c r="D729" s="202">
        <v>0.8962</v>
      </c>
      <c r="E729" t="s">
        <v>1411</v>
      </c>
      <c r="F729" t="s">
        <v>1503</v>
      </c>
      <c r="H729" s="360">
        <v>0.90380000000000005</v>
      </c>
      <c r="I729" s="360">
        <v>0.90390000000000004</v>
      </c>
      <c r="J729" s="361">
        <f t="shared" si="11"/>
        <v>-9.9999999999988987E-5</v>
      </c>
    </row>
    <row r="730" spans="1:10" ht="13.5" thickBot="1" x14ac:dyDescent="0.25">
      <c r="A730" s="192" t="s">
        <v>881</v>
      </c>
      <c r="B730" s="194">
        <v>38060</v>
      </c>
      <c r="C730" s="202">
        <v>0.9909</v>
      </c>
      <c r="D730" s="202">
        <v>1.0083</v>
      </c>
      <c r="E730" t="s">
        <v>1431</v>
      </c>
      <c r="F730" t="s">
        <v>1455</v>
      </c>
      <c r="H730" s="360">
        <v>0.9909</v>
      </c>
      <c r="I730" s="360">
        <v>0.9910000000000001</v>
      </c>
      <c r="J730" s="361">
        <f t="shared" si="11"/>
        <v>-1.0000000000010001E-4</v>
      </c>
    </row>
    <row r="731" spans="1:10" ht="13.5" thickBot="1" x14ac:dyDescent="0.25">
      <c r="A731" s="192" t="s">
        <v>883</v>
      </c>
      <c r="B731" s="194">
        <v>36100</v>
      </c>
      <c r="C731" s="202">
        <v>0.86140000000000005</v>
      </c>
      <c r="D731" s="202">
        <v>0.82869999999999999</v>
      </c>
      <c r="E731" t="s">
        <v>1396</v>
      </c>
      <c r="F731" t="s">
        <v>1462</v>
      </c>
      <c r="H731" s="360">
        <v>0.86140000000000005</v>
      </c>
      <c r="I731" s="360">
        <v>0.86140000000000005</v>
      </c>
      <c r="J731" s="361">
        <f t="shared" si="11"/>
        <v>0</v>
      </c>
    </row>
    <row r="732" spans="1:10" ht="13.5" thickBot="1" x14ac:dyDescent="0.25">
      <c r="A732" s="192" t="s">
        <v>884</v>
      </c>
      <c r="B732" s="194">
        <v>17980</v>
      </c>
      <c r="C732" s="202">
        <v>0.78960000000000008</v>
      </c>
      <c r="D732" s="202">
        <v>0.80720000000000003</v>
      </c>
      <c r="E732" t="s">
        <v>1416</v>
      </c>
      <c r="F732" t="s">
        <v>1463</v>
      </c>
      <c r="H732" s="360">
        <v>0.78960000000000008</v>
      </c>
      <c r="I732" s="360">
        <v>0.78960000000000008</v>
      </c>
      <c r="J732" s="361">
        <f t="shared" si="11"/>
        <v>0</v>
      </c>
    </row>
    <row r="733" spans="1:10" ht="13.5" thickBot="1" x14ac:dyDescent="0.25">
      <c r="A733" s="192" t="s">
        <v>885</v>
      </c>
      <c r="B733" s="194">
        <v>26900</v>
      </c>
      <c r="C733" s="202">
        <v>1.0295000000000001</v>
      </c>
      <c r="D733" s="202">
        <v>1.0149999999999999</v>
      </c>
      <c r="E733" t="s">
        <v>1403</v>
      </c>
      <c r="F733" t="s">
        <v>1467</v>
      </c>
      <c r="H733" s="360">
        <v>1.0295000000000001</v>
      </c>
      <c r="I733" s="360">
        <v>1.0296000000000001</v>
      </c>
      <c r="J733" s="361">
        <f t="shared" si="11"/>
        <v>-9.9999999999988987E-5</v>
      </c>
    </row>
    <row r="734" spans="1:10" ht="13.5" thickBot="1" x14ac:dyDescent="0.25">
      <c r="A734" s="192" t="s">
        <v>886</v>
      </c>
      <c r="B734" s="194">
        <v>41420</v>
      </c>
      <c r="C734" s="202">
        <v>1.0756000000000001</v>
      </c>
      <c r="D734" s="202">
        <v>1.0714999999999999</v>
      </c>
      <c r="E734" t="s">
        <v>1423</v>
      </c>
      <c r="F734" t="s">
        <v>1490</v>
      </c>
      <c r="H734" s="360">
        <v>1.0756000000000001</v>
      </c>
      <c r="I734" s="360">
        <v>1.0757000000000001</v>
      </c>
      <c r="J734" s="361">
        <f t="shared" si="11"/>
        <v>-9.9999999999988987E-5</v>
      </c>
    </row>
    <row r="735" spans="1:10" ht="13.5" thickBot="1" x14ac:dyDescent="0.25">
      <c r="A735" s="192" t="s">
        <v>887</v>
      </c>
      <c r="B735" s="194">
        <v>16860</v>
      </c>
      <c r="C735" s="202">
        <v>0.8589</v>
      </c>
      <c r="D735" s="202">
        <v>0.85809999999999997</v>
      </c>
      <c r="E735" t="s">
        <v>1407</v>
      </c>
      <c r="F735" t="s">
        <v>1496</v>
      </c>
      <c r="H735" s="360">
        <v>0.8589</v>
      </c>
      <c r="I735" s="360">
        <v>0.85899999999999999</v>
      </c>
      <c r="J735" s="361">
        <f t="shared" si="11"/>
        <v>-9.9999999999988987E-5</v>
      </c>
    </row>
    <row r="736" spans="1:10" ht="13.5" thickBot="1" x14ac:dyDescent="0.25">
      <c r="A736" s="192" t="s">
        <v>888</v>
      </c>
      <c r="B736" s="194">
        <v>37900</v>
      </c>
      <c r="C736" s="202">
        <v>0.90440000000000009</v>
      </c>
      <c r="D736" s="202">
        <v>0.90659999999999996</v>
      </c>
      <c r="E736" t="s">
        <v>1401</v>
      </c>
      <c r="F736" t="s">
        <v>1466</v>
      </c>
      <c r="H736" s="360">
        <v>0.90440000000000009</v>
      </c>
      <c r="I736" s="360">
        <v>0.90440000000000009</v>
      </c>
      <c r="J736" s="361">
        <f t="shared" si="11"/>
        <v>0</v>
      </c>
    </row>
    <row r="737" spans="1:10" ht="13.5" thickBot="1" x14ac:dyDescent="0.25">
      <c r="A737" s="192" t="s">
        <v>889</v>
      </c>
      <c r="B737" s="194">
        <v>32820</v>
      </c>
      <c r="C737" s="202">
        <v>0.8822000000000001</v>
      </c>
      <c r="D737" s="202">
        <v>0.88600000000000001</v>
      </c>
      <c r="E737" t="s">
        <v>1432</v>
      </c>
      <c r="F737" t="s">
        <v>1477</v>
      </c>
      <c r="H737" s="360">
        <v>0.8822000000000001</v>
      </c>
      <c r="I737" s="360">
        <v>0.88230000000000008</v>
      </c>
      <c r="J737" s="361">
        <f t="shared" si="11"/>
        <v>-9.9999999999988987E-5</v>
      </c>
    </row>
    <row r="738" spans="1:10" ht="13.5" thickBot="1" x14ac:dyDescent="0.25">
      <c r="A738" s="192" t="s">
        <v>890</v>
      </c>
      <c r="B738" s="194">
        <v>48540</v>
      </c>
      <c r="C738" s="202">
        <v>0.65980000000000005</v>
      </c>
      <c r="D738" s="202">
        <v>0.67169999999999996</v>
      </c>
      <c r="E738" t="s">
        <v>1402</v>
      </c>
      <c r="F738" t="s">
        <v>1502</v>
      </c>
      <c r="H738" s="360">
        <v>0.65980000000000005</v>
      </c>
      <c r="I738" s="360">
        <v>0.65980000000000005</v>
      </c>
      <c r="J738" s="361">
        <f t="shared" si="11"/>
        <v>0</v>
      </c>
    </row>
    <row r="739" spans="1:10" ht="13.5" thickBot="1" x14ac:dyDescent="0.25">
      <c r="A739" s="192" t="s">
        <v>891</v>
      </c>
      <c r="B739" s="194">
        <v>38940</v>
      </c>
      <c r="C739" s="202">
        <v>0.89750000000000008</v>
      </c>
      <c r="D739" s="202">
        <v>0.91490000000000005</v>
      </c>
      <c r="E739" t="s">
        <v>1396</v>
      </c>
      <c r="F739" t="s">
        <v>1462</v>
      </c>
      <c r="H739" s="360">
        <v>0.89750000000000008</v>
      </c>
      <c r="I739" s="360">
        <v>0.89690000000000003</v>
      </c>
      <c r="J739" s="361">
        <f t="shared" si="11"/>
        <v>6.0000000000004494E-4</v>
      </c>
    </row>
    <row r="740" spans="1:10" ht="13.5" thickBot="1" x14ac:dyDescent="0.25">
      <c r="A740" s="192" t="s">
        <v>892</v>
      </c>
      <c r="B740" s="194">
        <v>33260</v>
      </c>
      <c r="C740" s="202">
        <v>0.88900000000000001</v>
      </c>
      <c r="D740" s="202">
        <v>0.91139999999999999</v>
      </c>
      <c r="E740" t="s">
        <v>1412</v>
      </c>
      <c r="F740" t="s">
        <v>1497</v>
      </c>
      <c r="H740" s="360">
        <v>0.88900000000000001</v>
      </c>
      <c r="I740" s="360">
        <v>0.8891</v>
      </c>
      <c r="J740" s="361">
        <f t="shared" si="11"/>
        <v>-9.9999999999988987E-5</v>
      </c>
    </row>
    <row r="741" spans="1:10" ht="13.5" thickBot="1" x14ac:dyDescent="0.25">
      <c r="A741" s="192" t="s">
        <v>893</v>
      </c>
      <c r="B741" s="194">
        <v>11260</v>
      </c>
      <c r="C741" s="202">
        <v>1.2183000000000002</v>
      </c>
      <c r="D741" s="202">
        <v>1.2542</v>
      </c>
      <c r="E741" t="s">
        <v>1406</v>
      </c>
      <c r="F741" t="s">
        <v>1454</v>
      </c>
      <c r="H741" s="360">
        <v>1.2183000000000002</v>
      </c>
      <c r="I741" s="360">
        <v>1.2184000000000001</v>
      </c>
      <c r="J741" s="361">
        <f t="shared" si="11"/>
        <v>-9.9999999999988987E-5</v>
      </c>
    </row>
    <row r="742" spans="1:10" ht="13.5" thickBot="1" x14ac:dyDescent="0.25">
      <c r="A742" s="192" t="s">
        <v>894</v>
      </c>
      <c r="B742" s="194">
        <v>47260</v>
      </c>
      <c r="C742" s="202">
        <v>0.8901</v>
      </c>
      <c r="D742" s="202">
        <v>0.90090000000000003</v>
      </c>
      <c r="E742" t="s">
        <v>1400</v>
      </c>
      <c r="F742" t="s">
        <v>1500</v>
      </c>
      <c r="H742" s="360">
        <v>0.8901</v>
      </c>
      <c r="I742" s="360">
        <v>0.8901</v>
      </c>
      <c r="J742" s="361">
        <f t="shared" si="11"/>
        <v>0</v>
      </c>
    </row>
    <row r="743" spans="1:10" ht="13.5" thickBot="1" x14ac:dyDescent="0.25">
      <c r="A743" s="192" t="s">
        <v>895</v>
      </c>
      <c r="B743" s="194">
        <v>27980</v>
      </c>
      <c r="C743" s="202">
        <v>1.1813</v>
      </c>
      <c r="D743" s="202">
        <v>1.1579999999999999</v>
      </c>
      <c r="E743" t="s">
        <v>1437</v>
      </c>
      <c r="F743" t="s">
        <v>1464</v>
      </c>
      <c r="H743" s="360">
        <v>1.1813</v>
      </c>
      <c r="I743" s="360">
        <v>1.1814</v>
      </c>
      <c r="J743" s="361">
        <f t="shared" si="11"/>
        <v>-9.9999999999988987E-5</v>
      </c>
    </row>
    <row r="744" spans="1:10" ht="13.5" thickBot="1" x14ac:dyDescent="0.25">
      <c r="A744" s="192" t="s">
        <v>896</v>
      </c>
      <c r="B744" s="194">
        <v>41980</v>
      </c>
      <c r="C744" s="202">
        <v>0.4168</v>
      </c>
      <c r="D744" s="202">
        <v>0.42670000000000002</v>
      </c>
      <c r="E744" t="s">
        <v>1394</v>
      </c>
      <c r="F744" t="s">
        <v>1492</v>
      </c>
      <c r="H744" s="360">
        <v>0.4168</v>
      </c>
      <c r="I744" s="360">
        <v>0.4168</v>
      </c>
      <c r="J744" s="361">
        <f t="shared" ref="J744:J807" si="12">+H744-I744</f>
        <v>0</v>
      </c>
    </row>
    <row r="745" spans="1:10" ht="13.5" thickBot="1" x14ac:dyDescent="0.25">
      <c r="A745" s="192" t="s">
        <v>897</v>
      </c>
      <c r="B745" s="194">
        <v>34980</v>
      </c>
      <c r="C745" s="202">
        <v>0.88919999999999999</v>
      </c>
      <c r="D745" s="202">
        <v>0.89600000000000002</v>
      </c>
      <c r="E745" t="s">
        <v>1407</v>
      </c>
      <c r="F745" t="s">
        <v>1496</v>
      </c>
      <c r="H745" s="360">
        <v>0.88919999999999999</v>
      </c>
      <c r="I745" s="360">
        <v>0.88919999999999999</v>
      </c>
      <c r="J745" s="361">
        <f t="shared" si="12"/>
        <v>0</v>
      </c>
    </row>
    <row r="746" spans="1:10" ht="13.5" thickBot="1" x14ac:dyDescent="0.25">
      <c r="A746" s="192" t="s">
        <v>898</v>
      </c>
      <c r="B746" s="194">
        <v>32420</v>
      </c>
      <c r="C746" s="202">
        <v>0.3533</v>
      </c>
      <c r="D746" s="202">
        <v>0.35360000000000003</v>
      </c>
      <c r="E746" t="s">
        <v>1394</v>
      </c>
      <c r="F746" t="s">
        <v>1492</v>
      </c>
      <c r="H746" s="360">
        <v>0.3533</v>
      </c>
      <c r="I746" s="360">
        <v>0.3533</v>
      </c>
      <c r="J746" s="361">
        <f t="shared" si="12"/>
        <v>0</v>
      </c>
    </row>
    <row r="747" spans="1:10" ht="13.5" thickBot="1" x14ac:dyDescent="0.25">
      <c r="A747" s="192" t="s">
        <v>899</v>
      </c>
      <c r="B747" s="194">
        <v>43620</v>
      </c>
      <c r="C747" s="202">
        <v>0.82590000000000008</v>
      </c>
      <c r="D747" s="202">
        <v>0.81840000000000002</v>
      </c>
      <c r="E747" t="s">
        <v>1433</v>
      </c>
      <c r="F747" t="s">
        <v>1495</v>
      </c>
      <c r="H747" s="360">
        <v>0.82590000000000008</v>
      </c>
      <c r="I747" s="360">
        <v>0.82600000000000007</v>
      </c>
      <c r="J747" s="361">
        <f t="shared" si="12"/>
        <v>-9.9999999999988987E-5</v>
      </c>
    </row>
    <row r="748" spans="1:10" ht="13.5" thickBot="1" x14ac:dyDescent="0.25">
      <c r="A748" s="192" t="s">
        <v>900</v>
      </c>
      <c r="B748" s="194">
        <v>22220</v>
      </c>
      <c r="C748" s="202">
        <v>0.81380000000000008</v>
      </c>
      <c r="D748" s="202">
        <v>0.84450000000000003</v>
      </c>
      <c r="E748" t="s">
        <v>1419</v>
      </c>
      <c r="F748" t="s">
        <v>1478</v>
      </c>
      <c r="H748" s="360">
        <v>0.81380000000000008</v>
      </c>
      <c r="I748" s="360">
        <v>0.81380000000000008</v>
      </c>
      <c r="J748" s="361">
        <f t="shared" si="12"/>
        <v>0</v>
      </c>
    </row>
    <row r="749" spans="1:10" ht="13.5" thickBot="1" x14ac:dyDescent="0.25">
      <c r="A749" s="192" t="s">
        <v>901</v>
      </c>
      <c r="B749" s="194">
        <v>16974</v>
      </c>
      <c r="C749" s="202">
        <v>1.0511000000000001</v>
      </c>
      <c r="D749" s="202">
        <v>1.0552999999999999</v>
      </c>
      <c r="E749" t="s">
        <v>1401</v>
      </c>
      <c r="F749" t="s">
        <v>1466</v>
      </c>
      <c r="H749" s="360">
        <v>1.0511000000000001</v>
      </c>
      <c r="I749" s="360">
        <v>1.0511000000000001</v>
      </c>
      <c r="J749" s="361">
        <f t="shared" si="12"/>
        <v>0</v>
      </c>
    </row>
    <row r="750" spans="1:10" ht="13.5" thickBot="1" x14ac:dyDescent="0.25">
      <c r="A750" s="192" t="s">
        <v>902</v>
      </c>
      <c r="B750" s="194">
        <v>15260</v>
      </c>
      <c r="C750" s="202">
        <v>0.84000000000000008</v>
      </c>
      <c r="D750" s="202">
        <v>0.79800000000000004</v>
      </c>
      <c r="E750" t="s">
        <v>1416</v>
      </c>
      <c r="F750" t="s">
        <v>1463</v>
      </c>
      <c r="H750" s="360">
        <v>0.84000000000000008</v>
      </c>
      <c r="I750" s="360">
        <v>0.84000000000000008</v>
      </c>
      <c r="J750" s="361">
        <f t="shared" si="12"/>
        <v>0</v>
      </c>
    </row>
    <row r="751" spans="1:10" ht="13.5" thickBot="1" x14ac:dyDescent="0.25">
      <c r="A751" s="192" t="s">
        <v>903</v>
      </c>
      <c r="B751" s="194">
        <v>36980</v>
      </c>
      <c r="C751" s="202">
        <v>0.87830000000000008</v>
      </c>
      <c r="D751" s="202">
        <v>0.81569999999999998</v>
      </c>
      <c r="E751" t="s">
        <v>1404</v>
      </c>
      <c r="F751" t="s">
        <v>1470</v>
      </c>
      <c r="H751" s="360">
        <v>0.87830000000000008</v>
      </c>
      <c r="I751" s="360">
        <v>0.87830000000000008</v>
      </c>
      <c r="J751" s="361">
        <f t="shared" si="12"/>
        <v>0</v>
      </c>
    </row>
    <row r="752" spans="1:10" ht="13.5" thickBot="1" x14ac:dyDescent="0.25">
      <c r="A752" s="192" t="s">
        <v>904</v>
      </c>
      <c r="B752" s="194">
        <v>47380</v>
      </c>
      <c r="C752" s="202">
        <v>0.89570000000000005</v>
      </c>
      <c r="D752" s="202">
        <v>0.84570000000000001</v>
      </c>
      <c r="E752" t="s">
        <v>1412</v>
      </c>
      <c r="F752" t="s">
        <v>1497</v>
      </c>
      <c r="H752" s="360">
        <v>0.89570000000000005</v>
      </c>
      <c r="I752" s="360">
        <v>0.89570000000000005</v>
      </c>
      <c r="J752" s="361">
        <f t="shared" si="12"/>
        <v>0</v>
      </c>
    </row>
    <row r="753" spans="1:10" ht="13.5" thickBot="1" x14ac:dyDescent="0.25">
      <c r="A753" s="192" t="s">
        <v>905</v>
      </c>
      <c r="B753" s="194">
        <v>36420</v>
      </c>
      <c r="C753" s="202">
        <v>0.90200000000000002</v>
      </c>
      <c r="D753" s="202">
        <v>0.90980000000000005</v>
      </c>
      <c r="E753" t="s">
        <v>1427</v>
      </c>
      <c r="F753" t="s">
        <v>1489</v>
      </c>
      <c r="H753" s="360">
        <v>0.90200000000000002</v>
      </c>
      <c r="I753" s="360">
        <v>0.90200000000000002</v>
      </c>
      <c r="J753" s="361">
        <f t="shared" si="12"/>
        <v>0</v>
      </c>
    </row>
    <row r="754" spans="1:10" ht="13.5" thickBot="1" x14ac:dyDescent="0.25">
      <c r="A754" s="192" t="s">
        <v>906</v>
      </c>
      <c r="B754" s="194">
        <v>12260</v>
      </c>
      <c r="C754" s="202">
        <v>0.88100000000000001</v>
      </c>
      <c r="D754" s="202">
        <v>0.90549999999999997</v>
      </c>
      <c r="E754" t="s">
        <v>1416</v>
      </c>
      <c r="F754" t="s">
        <v>1463</v>
      </c>
      <c r="H754" s="360">
        <v>0.88100000000000001</v>
      </c>
      <c r="I754" s="360">
        <v>0.88100000000000001</v>
      </c>
      <c r="J754" s="361">
        <f t="shared" si="12"/>
        <v>0</v>
      </c>
    </row>
    <row r="755" spans="1:10" ht="13.5" thickBot="1" x14ac:dyDescent="0.25">
      <c r="A755" s="192" t="s">
        <v>907</v>
      </c>
      <c r="B755" s="194">
        <v>14010</v>
      </c>
      <c r="C755" s="202">
        <v>0.93600000000000005</v>
      </c>
      <c r="D755" s="202">
        <v>0.92549999999999999</v>
      </c>
      <c r="E755" t="s">
        <v>1401</v>
      </c>
      <c r="F755" t="s">
        <v>1466</v>
      </c>
      <c r="H755" s="360">
        <v>0.93600000000000005</v>
      </c>
      <c r="I755" s="360">
        <v>0.93600000000000005</v>
      </c>
      <c r="J755" s="361">
        <f t="shared" si="12"/>
        <v>0</v>
      </c>
    </row>
    <row r="756" spans="1:10" ht="13.5" thickBot="1" x14ac:dyDescent="0.25">
      <c r="A756" s="192" t="s">
        <v>908</v>
      </c>
      <c r="B756" s="194">
        <v>21060</v>
      </c>
      <c r="C756" s="202">
        <v>0.76700000000000002</v>
      </c>
      <c r="D756" s="202">
        <v>0.69589999999999996</v>
      </c>
      <c r="E756" t="s">
        <v>1404</v>
      </c>
      <c r="F756" t="s">
        <v>1470</v>
      </c>
      <c r="H756" s="360">
        <v>0.76700000000000002</v>
      </c>
      <c r="I756" s="360">
        <v>0.76700000000000002</v>
      </c>
      <c r="J756" s="361">
        <f t="shared" si="12"/>
        <v>0</v>
      </c>
    </row>
    <row r="757" spans="1:10" ht="13.5" thickBot="1" x14ac:dyDescent="0.25">
      <c r="A757" s="192" t="s">
        <v>909</v>
      </c>
      <c r="B757" s="194">
        <v>39660</v>
      </c>
      <c r="C757" s="202">
        <v>0.84700000000000009</v>
      </c>
      <c r="D757" s="202">
        <v>0.85809999999999997</v>
      </c>
      <c r="E757" t="s">
        <v>1433</v>
      </c>
      <c r="F757" t="s">
        <v>1495</v>
      </c>
      <c r="H757" s="360">
        <v>0.84700000000000009</v>
      </c>
      <c r="I757" s="360">
        <v>0.84700000000000009</v>
      </c>
      <c r="J757" s="361">
        <f t="shared" si="12"/>
        <v>0</v>
      </c>
    </row>
    <row r="758" spans="1:10" ht="13.5" thickBot="1" x14ac:dyDescent="0.25">
      <c r="A758" s="192" t="s">
        <v>910</v>
      </c>
      <c r="B758" s="194">
        <v>16740</v>
      </c>
      <c r="C758" s="202">
        <v>0.93970000000000009</v>
      </c>
      <c r="D758" s="202">
        <v>0.92749999999999999</v>
      </c>
      <c r="E758" t="s">
        <v>1397</v>
      </c>
      <c r="F758" t="s">
        <v>1486</v>
      </c>
      <c r="H758" s="360">
        <v>0.93970000000000009</v>
      </c>
      <c r="I758" s="360">
        <v>0.93970000000000009</v>
      </c>
      <c r="J758" s="361">
        <f t="shared" si="12"/>
        <v>0</v>
      </c>
    </row>
    <row r="759" spans="1:10" ht="13.5" thickBot="1" x14ac:dyDescent="0.25">
      <c r="A759" s="192" t="s">
        <v>911</v>
      </c>
      <c r="B759" s="194">
        <v>17460</v>
      </c>
      <c r="C759" s="202">
        <v>0.88550000000000006</v>
      </c>
      <c r="D759" s="202">
        <v>0.90439999999999998</v>
      </c>
      <c r="E759" t="s">
        <v>1405</v>
      </c>
      <c r="F759" t="s">
        <v>1488</v>
      </c>
      <c r="H759" s="360">
        <v>0.88550000000000006</v>
      </c>
      <c r="I759" s="360">
        <v>0.88550000000000006</v>
      </c>
      <c r="J759" s="361">
        <f t="shared" si="12"/>
        <v>0</v>
      </c>
    </row>
    <row r="760" spans="1:10" ht="13.5" thickBot="1" x14ac:dyDescent="0.25">
      <c r="A760" s="192" t="s">
        <v>912</v>
      </c>
      <c r="B760" s="194">
        <v>41700</v>
      </c>
      <c r="C760" s="202">
        <v>0.86180000000000001</v>
      </c>
      <c r="D760" s="202">
        <v>0.85240000000000005</v>
      </c>
      <c r="E760" t="s">
        <v>1412</v>
      </c>
      <c r="F760" t="s">
        <v>1497</v>
      </c>
      <c r="H760" s="360">
        <v>0.86180000000000001</v>
      </c>
      <c r="I760" s="360">
        <v>0.86180000000000001</v>
      </c>
      <c r="J760" s="361">
        <f t="shared" si="12"/>
        <v>0</v>
      </c>
    </row>
    <row r="761" spans="1:10" ht="13.5" thickBot="1" x14ac:dyDescent="0.25">
      <c r="A761" s="192" t="s">
        <v>913</v>
      </c>
      <c r="B761" s="194">
        <v>44100</v>
      </c>
      <c r="C761" s="202">
        <v>0.91490000000000005</v>
      </c>
      <c r="D761" s="202">
        <v>0.93020000000000003</v>
      </c>
      <c r="E761" t="s">
        <v>1401</v>
      </c>
      <c r="F761" t="s">
        <v>1466</v>
      </c>
      <c r="H761" s="360">
        <v>0.91490000000000005</v>
      </c>
      <c r="I761" s="360">
        <v>0.91490000000000005</v>
      </c>
      <c r="J761" s="361">
        <f t="shared" si="12"/>
        <v>0</v>
      </c>
    </row>
    <row r="762" spans="1:10" ht="13.5" thickBot="1" x14ac:dyDescent="0.25">
      <c r="A762" s="192" t="s">
        <v>915</v>
      </c>
      <c r="B762" s="194">
        <v>19340</v>
      </c>
      <c r="C762" s="202">
        <v>0.95350000000000001</v>
      </c>
      <c r="D762" s="202">
        <v>0.94389999999999996</v>
      </c>
      <c r="E762" t="s">
        <v>1401</v>
      </c>
      <c r="F762" t="s">
        <v>1466</v>
      </c>
      <c r="H762" s="360">
        <v>0.95350000000000001</v>
      </c>
      <c r="I762" s="360">
        <v>0.95350000000000001</v>
      </c>
      <c r="J762" s="361">
        <f t="shared" si="12"/>
        <v>0</v>
      </c>
    </row>
    <row r="763" spans="1:10" ht="13.5" thickBot="1" x14ac:dyDescent="0.25">
      <c r="A763" s="192" t="s">
        <v>916</v>
      </c>
      <c r="B763" s="194">
        <v>45940</v>
      </c>
      <c r="C763" s="202">
        <v>1.0210000000000001</v>
      </c>
      <c r="D763" s="202">
        <v>1.0301</v>
      </c>
      <c r="E763" t="s">
        <v>1414</v>
      </c>
      <c r="F763" t="s">
        <v>1483</v>
      </c>
      <c r="H763" s="360">
        <v>1.0210000000000001</v>
      </c>
      <c r="I763" s="360">
        <v>1.0211000000000001</v>
      </c>
      <c r="J763" s="361">
        <f t="shared" si="12"/>
        <v>-9.9999999999988987E-5</v>
      </c>
    </row>
    <row r="764" spans="1:10" ht="13.5" thickBot="1" x14ac:dyDescent="0.25">
      <c r="A764" s="192" t="s">
        <v>917</v>
      </c>
      <c r="B764" s="194">
        <v>49660</v>
      </c>
      <c r="C764" s="202">
        <v>0.79050000000000009</v>
      </c>
      <c r="D764" s="202">
        <v>0.78090000000000004</v>
      </c>
      <c r="E764" t="s">
        <v>1393</v>
      </c>
      <c r="F764" t="s">
        <v>1491</v>
      </c>
      <c r="H764" s="360">
        <v>0.79050000000000009</v>
      </c>
      <c r="I764" s="360">
        <v>0.79060000000000008</v>
      </c>
      <c r="J764" s="361">
        <f t="shared" si="12"/>
        <v>-9.9999999999988987E-5</v>
      </c>
    </row>
    <row r="765" spans="1:10" ht="13.5" thickBot="1" x14ac:dyDescent="0.25">
      <c r="A765" s="192" t="s">
        <v>918</v>
      </c>
      <c r="B765" s="194">
        <v>12060</v>
      </c>
      <c r="C765" s="202">
        <v>0.94900000000000007</v>
      </c>
      <c r="D765" s="202">
        <v>0.93669999999999998</v>
      </c>
      <c r="E765" t="s">
        <v>1416</v>
      </c>
      <c r="F765" t="s">
        <v>1463</v>
      </c>
      <c r="H765" s="360">
        <v>0.94900000000000007</v>
      </c>
      <c r="I765" s="360">
        <v>0.94900000000000007</v>
      </c>
      <c r="J765" s="361">
        <f t="shared" si="12"/>
        <v>0</v>
      </c>
    </row>
    <row r="766" spans="1:10" ht="13.5" thickBot="1" x14ac:dyDescent="0.25">
      <c r="A766" s="192" t="s">
        <v>919</v>
      </c>
      <c r="B766" s="194">
        <v>24260</v>
      </c>
      <c r="C766" s="202">
        <v>0.96520000000000006</v>
      </c>
      <c r="D766" s="202">
        <v>0.9355</v>
      </c>
      <c r="E766" t="s">
        <v>1435</v>
      </c>
      <c r="F766" t="s">
        <v>1480</v>
      </c>
      <c r="H766" s="360">
        <v>0.96520000000000006</v>
      </c>
      <c r="I766" s="360">
        <v>0.96520000000000006</v>
      </c>
      <c r="J766" s="361">
        <f t="shared" si="12"/>
        <v>0</v>
      </c>
    </row>
    <row r="767" spans="1:10" ht="13.5" thickBot="1" x14ac:dyDescent="0.25">
      <c r="A767" s="192" t="s">
        <v>172</v>
      </c>
      <c r="B767" s="194">
        <v>24300</v>
      </c>
      <c r="C767" s="202">
        <v>0.95820000000000005</v>
      </c>
      <c r="D767" s="202">
        <v>0.96050000000000002</v>
      </c>
      <c r="E767" t="s">
        <v>1392</v>
      </c>
      <c r="F767" t="s">
        <v>1458</v>
      </c>
      <c r="H767" s="360">
        <v>0.95820000000000005</v>
      </c>
      <c r="I767" s="360">
        <v>0.95830000000000004</v>
      </c>
      <c r="J767" s="361">
        <f t="shared" si="12"/>
        <v>-9.9999999999988987E-5</v>
      </c>
    </row>
    <row r="768" spans="1:10" ht="13.5" thickBot="1" x14ac:dyDescent="0.25">
      <c r="A768" s="192" t="s">
        <v>920</v>
      </c>
      <c r="B768" s="194">
        <v>28140</v>
      </c>
      <c r="C768" s="202">
        <v>0.92800000000000005</v>
      </c>
      <c r="D768" s="202">
        <v>0.92589999999999995</v>
      </c>
      <c r="E768" t="s">
        <v>1408</v>
      </c>
      <c r="F768" t="s">
        <v>1469</v>
      </c>
      <c r="H768" s="360">
        <v>0.92800000000000005</v>
      </c>
      <c r="I768" s="360">
        <v>0.92800000000000005</v>
      </c>
      <c r="J768" s="361">
        <f t="shared" si="12"/>
        <v>0</v>
      </c>
    </row>
    <row r="769" spans="1:10" ht="13.5" thickBot="1" x14ac:dyDescent="0.25">
      <c r="A769" s="192" t="s">
        <v>921</v>
      </c>
      <c r="B769" s="194">
        <v>19380</v>
      </c>
      <c r="C769" s="202">
        <v>0.89280000000000004</v>
      </c>
      <c r="D769" s="202">
        <v>0.88629999999999998</v>
      </c>
      <c r="E769" t="s">
        <v>1405</v>
      </c>
      <c r="F769" t="s">
        <v>1488</v>
      </c>
      <c r="H769" s="360">
        <v>0.89280000000000004</v>
      </c>
      <c r="I769" s="360">
        <v>0.89280000000000004</v>
      </c>
      <c r="J769" s="361">
        <f t="shared" si="12"/>
        <v>0</v>
      </c>
    </row>
    <row r="770" spans="1:10" ht="13.5" thickBot="1" x14ac:dyDescent="0.25">
      <c r="A770" s="192" t="s">
        <v>922</v>
      </c>
      <c r="B770" s="194">
        <v>33124</v>
      </c>
      <c r="C770" s="202">
        <v>0.92360000000000009</v>
      </c>
      <c r="D770" s="202">
        <v>0.93489999999999995</v>
      </c>
      <c r="E770" t="s">
        <v>1396</v>
      </c>
      <c r="F770" t="s">
        <v>1462</v>
      </c>
      <c r="H770" s="360">
        <v>0.92360000000000009</v>
      </c>
      <c r="I770" s="360">
        <v>0.92360000000000009</v>
      </c>
      <c r="J770" s="361">
        <f t="shared" si="12"/>
        <v>0</v>
      </c>
    </row>
    <row r="771" spans="1:10" ht="13.5" thickBot="1" x14ac:dyDescent="0.25">
      <c r="A771" s="192" t="s">
        <v>923</v>
      </c>
      <c r="B771" s="194">
        <v>25540</v>
      </c>
      <c r="C771" s="202">
        <v>1.0925</v>
      </c>
      <c r="D771" s="202">
        <v>1.0920000000000001</v>
      </c>
      <c r="E771" t="s">
        <v>1434</v>
      </c>
      <c r="F771" t="s">
        <v>1459</v>
      </c>
      <c r="H771" s="360">
        <v>1.0925</v>
      </c>
      <c r="I771" s="360">
        <v>1.0926</v>
      </c>
      <c r="J771" s="361">
        <f t="shared" si="12"/>
        <v>-9.9999999999988987E-5</v>
      </c>
    </row>
    <row r="772" spans="1:10" ht="13.5" thickBot="1" x14ac:dyDescent="0.25">
      <c r="A772" s="192" t="s">
        <v>924</v>
      </c>
      <c r="B772" s="194">
        <v>15764</v>
      </c>
      <c r="C772" s="202">
        <v>1.1133</v>
      </c>
      <c r="D772" s="202">
        <v>1.0949</v>
      </c>
      <c r="E772" t="s">
        <v>1417</v>
      </c>
      <c r="F772" t="s">
        <v>1474</v>
      </c>
      <c r="H772" s="360">
        <v>1.1133</v>
      </c>
      <c r="I772" s="360">
        <v>1.1133</v>
      </c>
      <c r="J772" s="361">
        <f t="shared" si="12"/>
        <v>0</v>
      </c>
    </row>
    <row r="773" spans="1:10" ht="13.5" thickBot="1" x14ac:dyDescent="0.25">
      <c r="A773" s="192" t="s">
        <v>925</v>
      </c>
      <c r="B773" s="194">
        <v>35614</v>
      </c>
      <c r="C773" s="202">
        <v>1.2776000000000001</v>
      </c>
      <c r="D773" s="202">
        <v>1.2813000000000001</v>
      </c>
      <c r="E773" t="s">
        <v>1414</v>
      </c>
      <c r="F773" t="s">
        <v>1483</v>
      </c>
      <c r="H773" s="360">
        <v>1.2776000000000001</v>
      </c>
      <c r="I773" s="360">
        <v>1.2777000000000001</v>
      </c>
      <c r="J773" s="361">
        <f t="shared" si="12"/>
        <v>-9.9999999999988987E-5</v>
      </c>
    </row>
    <row r="774" spans="1:10" ht="13.5" thickBot="1" x14ac:dyDescent="0.25">
      <c r="A774" s="192" t="s">
        <v>926</v>
      </c>
      <c r="B774" s="194">
        <v>33220</v>
      </c>
      <c r="C774" s="202">
        <v>0.94690000000000007</v>
      </c>
      <c r="D774" s="202">
        <v>0.95230000000000004</v>
      </c>
      <c r="E774" t="s">
        <v>1418</v>
      </c>
      <c r="F774" t="s">
        <v>1475</v>
      </c>
      <c r="H774" s="360">
        <v>0.94690000000000007</v>
      </c>
      <c r="I774" s="360">
        <v>0.94700000000000006</v>
      </c>
      <c r="J774" s="361">
        <f t="shared" si="12"/>
        <v>-9.9999999999988987E-5</v>
      </c>
    </row>
    <row r="775" spans="1:10" ht="13.5" thickBot="1" x14ac:dyDescent="0.25">
      <c r="A775" s="192" t="s">
        <v>927</v>
      </c>
      <c r="B775" s="194">
        <v>33260</v>
      </c>
      <c r="C775" s="202">
        <v>0.88900000000000001</v>
      </c>
      <c r="D775" s="202">
        <v>0.91139999999999999</v>
      </c>
      <c r="E775" t="s">
        <v>1412</v>
      </c>
      <c r="F775" t="s">
        <v>1497</v>
      </c>
      <c r="H775" s="360">
        <v>0.88900000000000001</v>
      </c>
      <c r="I775" s="360">
        <v>0.8891</v>
      </c>
      <c r="J775" s="361">
        <f t="shared" si="12"/>
        <v>-9.9999999999988987E-5</v>
      </c>
    </row>
    <row r="776" spans="1:10" ht="13.5" thickBot="1" x14ac:dyDescent="0.25">
      <c r="A776" s="192" t="s">
        <v>928</v>
      </c>
      <c r="B776" s="194">
        <v>33460</v>
      </c>
      <c r="C776" s="202">
        <v>1.1206</v>
      </c>
      <c r="D776" s="202">
        <v>1.1294999999999999</v>
      </c>
      <c r="E776" t="s">
        <v>1421</v>
      </c>
      <c r="F776" t="s">
        <v>1476</v>
      </c>
      <c r="H776" s="360">
        <v>1.1206</v>
      </c>
      <c r="I776" s="360">
        <v>1.1206</v>
      </c>
      <c r="J776" s="361">
        <f t="shared" si="12"/>
        <v>0</v>
      </c>
    </row>
    <row r="777" spans="1:10" ht="13.5" thickBot="1" x14ac:dyDescent="0.25">
      <c r="A777" s="192" t="s">
        <v>929</v>
      </c>
      <c r="B777" s="194">
        <v>45500</v>
      </c>
      <c r="C777" s="202">
        <v>0.89160000000000006</v>
      </c>
      <c r="D777" s="202">
        <v>0.83050000000000002</v>
      </c>
      <c r="E777" t="s">
        <v>1422</v>
      </c>
      <c r="F777" t="s">
        <v>1456</v>
      </c>
      <c r="H777" s="360">
        <v>0.89160000000000006</v>
      </c>
      <c r="I777" s="360">
        <v>0.89160000000000006</v>
      </c>
      <c r="J777" s="361">
        <f t="shared" si="12"/>
        <v>0</v>
      </c>
    </row>
    <row r="778" spans="1:10" ht="13.5" thickBot="1" x14ac:dyDescent="0.25">
      <c r="A778" s="192" t="s">
        <v>930</v>
      </c>
      <c r="B778" s="194">
        <v>36540</v>
      </c>
      <c r="C778" s="202">
        <v>0.93890000000000007</v>
      </c>
      <c r="D778" s="202">
        <v>0.94330000000000003</v>
      </c>
      <c r="E778" t="s">
        <v>1420</v>
      </c>
      <c r="F778" t="s">
        <v>1468</v>
      </c>
      <c r="H778" s="360">
        <v>0.93890000000000007</v>
      </c>
      <c r="I778" s="360">
        <v>0.93900000000000006</v>
      </c>
      <c r="J778" s="361">
        <f t="shared" si="12"/>
        <v>-9.9999999999988987E-5</v>
      </c>
    </row>
    <row r="779" spans="1:10" ht="13.5" thickBot="1" x14ac:dyDescent="0.25">
      <c r="A779" s="192" t="s">
        <v>195</v>
      </c>
      <c r="B779" s="194">
        <v>33340</v>
      </c>
      <c r="C779" s="202">
        <v>0.96800000000000008</v>
      </c>
      <c r="D779" s="202">
        <v>0.98219999999999996</v>
      </c>
      <c r="E779" t="s">
        <v>1411</v>
      </c>
      <c r="F779" t="s">
        <v>1503</v>
      </c>
      <c r="H779" s="360">
        <v>0.96800000000000008</v>
      </c>
      <c r="I779" s="360">
        <v>0.96800000000000008</v>
      </c>
      <c r="J779" s="361">
        <f t="shared" si="12"/>
        <v>0</v>
      </c>
    </row>
    <row r="780" spans="1:10" ht="13.5" thickBot="1" x14ac:dyDescent="0.25">
      <c r="A780" s="192" t="s">
        <v>931</v>
      </c>
      <c r="B780" s="194">
        <v>19060</v>
      </c>
      <c r="C780" s="202">
        <v>0.85040000000000004</v>
      </c>
      <c r="D780" s="202">
        <v>0.83930000000000005</v>
      </c>
      <c r="E780" t="s">
        <v>1402</v>
      </c>
      <c r="F780" t="s">
        <v>1502</v>
      </c>
      <c r="H780" s="360">
        <v>0.85040000000000004</v>
      </c>
      <c r="I780" s="360">
        <v>0.85040000000000004</v>
      </c>
      <c r="J780" s="361">
        <f t="shared" si="12"/>
        <v>0</v>
      </c>
    </row>
    <row r="781" spans="1:10" ht="13.5" thickBot="1" x14ac:dyDescent="0.25">
      <c r="A781" s="192" t="s">
        <v>932</v>
      </c>
      <c r="B781" s="194">
        <v>43620</v>
      </c>
      <c r="C781" s="202">
        <v>0.82590000000000008</v>
      </c>
      <c r="D781" s="202">
        <v>0.81840000000000002</v>
      </c>
      <c r="E781" t="s">
        <v>1433</v>
      </c>
      <c r="F781" t="s">
        <v>1495</v>
      </c>
      <c r="H781" s="360">
        <v>0.82590000000000008</v>
      </c>
      <c r="I781" s="360">
        <v>0.82600000000000007</v>
      </c>
      <c r="J781" s="361">
        <f t="shared" si="12"/>
        <v>-9.9999999999988987E-5</v>
      </c>
    </row>
    <row r="782" spans="1:10" ht="13.5" thickBot="1" x14ac:dyDescent="0.25">
      <c r="A782" s="192" t="s">
        <v>180</v>
      </c>
      <c r="B782" s="194">
        <v>33540</v>
      </c>
      <c r="C782" s="202">
        <v>0.91660000000000008</v>
      </c>
      <c r="D782" s="202">
        <v>0.94840000000000002</v>
      </c>
      <c r="E782" t="s">
        <v>1428</v>
      </c>
      <c r="F782" t="s">
        <v>1479</v>
      </c>
      <c r="H782" s="360">
        <v>0.91660000000000008</v>
      </c>
      <c r="I782" s="360">
        <v>0.91660000000000008</v>
      </c>
      <c r="J782" s="361">
        <f t="shared" si="12"/>
        <v>0</v>
      </c>
    </row>
    <row r="783" spans="1:10" ht="13.5" thickBot="1" x14ac:dyDescent="0.25">
      <c r="A783" s="192" t="s">
        <v>933</v>
      </c>
      <c r="B783" s="194">
        <v>33660</v>
      </c>
      <c r="C783" s="202">
        <v>0.74560000000000004</v>
      </c>
      <c r="D783" s="202">
        <v>0.73</v>
      </c>
      <c r="E783" t="s">
        <v>1415</v>
      </c>
      <c r="F783" t="s">
        <v>1453</v>
      </c>
      <c r="H783" s="360">
        <v>0.74560000000000004</v>
      </c>
      <c r="I783" s="360">
        <v>0.74570000000000003</v>
      </c>
      <c r="J783" s="361">
        <f t="shared" si="12"/>
        <v>-9.9999999999988987E-5</v>
      </c>
    </row>
    <row r="784" spans="1:10" ht="13.5" thickBot="1" x14ac:dyDescent="0.25">
      <c r="A784" s="192" t="s">
        <v>934</v>
      </c>
      <c r="B784" s="194">
        <v>10380</v>
      </c>
      <c r="C784" s="202">
        <v>0.33190000000000003</v>
      </c>
      <c r="D784" s="202">
        <v>0.34300000000000003</v>
      </c>
      <c r="E784" t="s">
        <v>1394</v>
      </c>
      <c r="F784" t="s">
        <v>1492</v>
      </c>
      <c r="H784" s="360">
        <v>0.33190000000000003</v>
      </c>
      <c r="I784" s="360">
        <v>0.33190000000000003</v>
      </c>
      <c r="J784" s="361">
        <f t="shared" si="12"/>
        <v>0</v>
      </c>
    </row>
    <row r="785" spans="1:10" ht="13.5" thickBot="1" x14ac:dyDescent="0.25">
      <c r="A785" s="192" t="s">
        <v>935</v>
      </c>
      <c r="B785" s="194">
        <v>29420</v>
      </c>
      <c r="C785" s="202">
        <v>0.9214</v>
      </c>
      <c r="D785" s="202">
        <v>0.93030000000000002</v>
      </c>
      <c r="E785" t="s">
        <v>1431</v>
      </c>
      <c r="F785" t="s">
        <v>1455</v>
      </c>
      <c r="H785" s="360">
        <v>0.9214</v>
      </c>
      <c r="I785" s="360">
        <v>0.9214</v>
      </c>
      <c r="J785" s="361">
        <f t="shared" si="12"/>
        <v>0</v>
      </c>
    </row>
    <row r="786" spans="1:10" ht="13.5" thickBot="1" x14ac:dyDescent="0.25">
      <c r="A786" s="192" t="s">
        <v>936</v>
      </c>
      <c r="B786" s="194">
        <v>27620</v>
      </c>
      <c r="C786" s="202">
        <v>0.85030000000000006</v>
      </c>
      <c r="D786" s="202">
        <v>0.84799999999999998</v>
      </c>
      <c r="E786" t="s">
        <v>1419</v>
      </c>
      <c r="F786" t="s">
        <v>1478</v>
      </c>
      <c r="H786" s="360">
        <v>0.85030000000000006</v>
      </c>
      <c r="I786" s="360">
        <v>0.85030000000000006</v>
      </c>
      <c r="J786" s="361">
        <f t="shared" si="12"/>
        <v>0</v>
      </c>
    </row>
    <row r="787" spans="1:10" ht="13.5" thickBot="1" x14ac:dyDescent="0.25">
      <c r="A787" s="192" t="s">
        <v>937</v>
      </c>
      <c r="B787" s="194">
        <v>35614</v>
      </c>
      <c r="C787" s="202">
        <v>1.2776000000000001</v>
      </c>
      <c r="D787" s="202">
        <v>1.2813000000000001</v>
      </c>
      <c r="E787" t="s">
        <v>1414</v>
      </c>
      <c r="F787" t="s">
        <v>1483</v>
      </c>
      <c r="H787" s="360">
        <v>1.2776000000000001</v>
      </c>
      <c r="I787" s="360">
        <v>1.2777000000000001</v>
      </c>
      <c r="J787" s="361">
        <f t="shared" si="12"/>
        <v>-9.9999999999988987E-5</v>
      </c>
    </row>
    <row r="788" spans="1:10" ht="13.5" thickBot="1" x14ac:dyDescent="0.25">
      <c r="A788" s="192" t="s">
        <v>938</v>
      </c>
      <c r="B788" s="194">
        <v>34060</v>
      </c>
      <c r="C788" s="202">
        <v>0.82350000000000001</v>
      </c>
      <c r="D788" s="202">
        <v>0.79090000000000005</v>
      </c>
      <c r="E788" t="s">
        <v>1402</v>
      </c>
      <c r="F788" t="s">
        <v>1502</v>
      </c>
      <c r="H788" s="360">
        <v>0.82350000000000001</v>
      </c>
      <c r="I788" s="360">
        <v>0.82350000000000001</v>
      </c>
      <c r="J788" s="361">
        <f t="shared" si="12"/>
        <v>0</v>
      </c>
    </row>
    <row r="789" spans="1:10" ht="13.5" thickBot="1" x14ac:dyDescent="0.25">
      <c r="A789" s="192" t="s">
        <v>939</v>
      </c>
      <c r="B789" s="194">
        <v>31420</v>
      </c>
      <c r="C789" s="202">
        <v>0.89550000000000007</v>
      </c>
      <c r="D789" s="202">
        <v>0.92469999999999997</v>
      </c>
      <c r="E789" t="s">
        <v>1416</v>
      </c>
      <c r="F789" t="s">
        <v>1463</v>
      </c>
      <c r="H789" s="360">
        <v>0.89550000000000007</v>
      </c>
      <c r="I789" s="360">
        <v>0.89550000000000007</v>
      </c>
      <c r="J789" s="361">
        <f t="shared" si="12"/>
        <v>0</v>
      </c>
    </row>
    <row r="790" spans="1:10" ht="13.5" thickBot="1" x14ac:dyDescent="0.25">
      <c r="A790" s="192" t="s">
        <v>940</v>
      </c>
      <c r="B790" s="194">
        <v>41180</v>
      </c>
      <c r="C790" s="202">
        <v>0.92720000000000002</v>
      </c>
      <c r="D790" s="202">
        <v>0.92269999999999996</v>
      </c>
      <c r="E790" t="s">
        <v>1401</v>
      </c>
      <c r="F790" t="s">
        <v>1466</v>
      </c>
      <c r="H790" s="360">
        <v>0.92720000000000002</v>
      </c>
      <c r="I790" s="360">
        <v>0.92720000000000002</v>
      </c>
      <c r="J790" s="361">
        <f t="shared" si="12"/>
        <v>0</v>
      </c>
    </row>
    <row r="791" spans="1:10" ht="13.5" thickBot="1" x14ac:dyDescent="0.25">
      <c r="A791" s="192" t="s">
        <v>941</v>
      </c>
      <c r="B791" s="194">
        <v>14020</v>
      </c>
      <c r="C791" s="202">
        <v>0.94600000000000006</v>
      </c>
      <c r="D791" s="202">
        <v>0.85609999999999997</v>
      </c>
      <c r="E791" t="s">
        <v>1403</v>
      </c>
      <c r="F791" t="s">
        <v>1467</v>
      </c>
      <c r="H791" s="360">
        <v>0.94600000000000006</v>
      </c>
      <c r="I791" s="360">
        <v>0.94610000000000005</v>
      </c>
      <c r="J791" s="361">
        <f t="shared" si="12"/>
        <v>-9.9999999999988987E-5</v>
      </c>
    </row>
    <row r="792" spans="1:10" ht="13.5" thickBot="1" x14ac:dyDescent="0.25">
      <c r="A792" s="192" t="s">
        <v>942</v>
      </c>
      <c r="B792" s="194">
        <v>33780</v>
      </c>
      <c r="C792" s="202">
        <v>0.85220000000000007</v>
      </c>
      <c r="D792" s="202">
        <v>0.82279999999999998</v>
      </c>
      <c r="E792" t="s">
        <v>1418</v>
      </c>
      <c r="F792" t="s">
        <v>1475</v>
      </c>
      <c r="H792" s="360">
        <v>0.85220000000000007</v>
      </c>
      <c r="I792" s="360">
        <v>0.85220000000000007</v>
      </c>
      <c r="J792" s="361">
        <f t="shared" si="12"/>
        <v>0</v>
      </c>
    </row>
    <row r="793" spans="1:10" ht="13.5" thickBot="1" x14ac:dyDescent="0.25">
      <c r="A793" s="192" t="s">
        <v>943</v>
      </c>
      <c r="B793" s="194">
        <v>40380</v>
      </c>
      <c r="C793" s="202">
        <v>0.8579</v>
      </c>
      <c r="D793" s="202">
        <v>0.87819999999999998</v>
      </c>
      <c r="E793" t="s">
        <v>1399</v>
      </c>
      <c r="F793" t="s">
        <v>1485</v>
      </c>
      <c r="H793" s="360">
        <v>0.8579</v>
      </c>
      <c r="I793" s="360">
        <v>0.8580000000000001</v>
      </c>
      <c r="J793" s="361">
        <f t="shared" si="12"/>
        <v>-1.0000000000010001E-4</v>
      </c>
    </row>
    <row r="794" spans="1:10" ht="13.5" thickBot="1" x14ac:dyDescent="0.25">
      <c r="A794" s="192" t="s">
        <v>944</v>
      </c>
      <c r="B794" s="194">
        <v>20700</v>
      </c>
      <c r="C794" s="202">
        <v>0.88940000000000008</v>
      </c>
      <c r="D794" s="202">
        <v>0.9022</v>
      </c>
      <c r="E794" t="s">
        <v>1393</v>
      </c>
      <c r="F794" t="s">
        <v>1491</v>
      </c>
      <c r="H794" s="360">
        <v>0.88940000000000008</v>
      </c>
      <c r="I794" s="360">
        <v>0.88950000000000007</v>
      </c>
      <c r="J794" s="361">
        <f t="shared" si="12"/>
        <v>-9.9999999999988987E-5</v>
      </c>
    </row>
    <row r="795" spans="1:10" ht="13.5" thickBot="1" x14ac:dyDescent="0.25">
      <c r="A795" s="192" t="s">
        <v>945</v>
      </c>
      <c r="B795" s="194">
        <v>24340</v>
      </c>
      <c r="C795" s="202">
        <v>0.87940000000000007</v>
      </c>
      <c r="D795" s="202">
        <v>0.8821</v>
      </c>
      <c r="E795" t="s">
        <v>1418</v>
      </c>
      <c r="F795" t="s">
        <v>1475</v>
      </c>
      <c r="H795" s="360">
        <v>0.87940000000000007</v>
      </c>
      <c r="I795" s="360">
        <v>0.87940000000000007</v>
      </c>
      <c r="J795" s="361">
        <f t="shared" si="12"/>
        <v>0</v>
      </c>
    </row>
    <row r="796" spans="1:10" ht="13.5" thickBot="1" x14ac:dyDescent="0.25">
      <c r="A796" s="192" t="s">
        <v>947</v>
      </c>
      <c r="B796" s="194">
        <v>33860</v>
      </c>
      <c r="C796" s="202">
        <v>0.74890000000000001</v>
      </c>
      <c r="D796" s="202">
        <v>0.73089999999999999</v>
      </c>
      <c r="E796" t="s">
        <v>1415</v>
      </c>
      <c r="F796" t="s">
        <v>1453</v>
      </c>
      <c r="H796" s="360">
        <v>0.74890000000000001</v>
      </c>
      <c r="I796" s="360">
        <v>0.74890000000000001</v>
      </c>
      <c r="J796" s="361">
        <f t="shared" si="12"/>
        <v>0</v>
      </c>
    </row>
    <row r="797" spans="1:10" ht="13.5" thickBot="1" x14ac:dyDescent="0.25">
      <c r="A797" s="192" t="s">
        <v>948</v>
      </c>
      <c r="B797" s="194">
        <v>43524</v>
      </c>
      <c r="C797" s="202">
        <v>0.9880000000000001</v>
      </c>
      <c r="D797" s="202">
        <v>0.9869</v>
      </c>
      <c r="E797" t="s">
        <v>1410</v>
      </c>
      <c r="F797" t="s">
        <v>1473</v>
      </c>
      <c r="H797" s="360">
        <v>0.9880000000000001</v>
      </c>
      <c r="I797" s="360">
        <v>0.98810000000000009</v>
      </c>
      <c r="J797" s="361">
        <f t="shared" si="12"/>
        <v>-9.9999999999988987E-5</v>
      </c>
    </row>
    <row r="798" spans="1:10" ht="13.5" thickBot="1" x14ac:dyDescent="0.25">
      <c r="A798" s="192" t="s">
        <v>949</v>
      </c>
      <c r="B798" s="194">
        <v>19380</v>
      </c>
      <c r="C798" s="202">
        <v>0.89280000000000004</v>
      </c>
      <c r="D798" s="202">
        <v>0.88629999999999998</v>
      </c>
      <c r="E798" t="s">
        <v>1405</v>
      </c>
      <c r="F798" t="s">
        <v>1488</v>
      </c>
      <c r="H798" s="360">
        <v>0.89280000000000004</v>
      </c>
      <c r="I798" s="360">
        <v>0.89280000000000004</v>
      </c>
      <c r="J798" s="361">
        <f t="shared" si="12"/>
        <v>0</v>
      </c>
    </row>
    <row r="799" spans="1:10" ht="13.5" thickBot="1" x14ac:dyDescent="0.25">
      <c r="A799" s="192" t="s">
        <v>950</v>
      </c>
      <c r="B799" s="194">
        <v>33874</v>
      </c>
      <c r="C799" s="202">
        <v>1.0102</v>
      </c>
      <c r="D799" s="202">
        <v>1.0089999999999999</v>
      </c>
      <c r="E799" t="s">
        <v>1393</v>
      </c>
      <c r="F799" t="s">
        <v>1491</v>
      </c>
      <c r="H799" s="360">
        <v>1.0102</v>
      </c>
      <c r="I799" s="360">
        <v>1.0103</v>
      </c>
      <c r="J799" s="361">
        <f t="shared" si="12"/>
        <v>-9.9999999999988987E-5</v>
      </c>
    </row>
    <row r="800" spans="1:10" ht="13.5" thickBot="1" x14ac:dyDescent="0.25">
      <c r="A800" s="192" t="s">
        <v>951</v>
      </c>
      <c r="B800" s="194">
        <v>17300</v>
      </c>
      <c r="C800" s="202">
        <v>0.72560000000000002</v>
      </c>
      <c r="D800" s="202">
        <v>0.76749999999999996</v>
      </c>
      <c r="E800" t="s">
        <v>1407</v>
      </c>
      <c r="F800" t="s">
        <v>1496</v>
      </c>
      <c r="H800" s="360">
        <v>0.72560000000000002</v>
      </c>
      <c r="I800" s="360">
        <v>0.72560000000000002</v>
      </c>
      <c r="J800" s="361">
        <f t="shared" si="12"/>
        <v>0</v>
      </c>
    </row>
    <row r="801" spans="1:10" ht="13.5" thickBot="1" x14ac:dyDescent="0.25">
      <c r="A801" s="192" t="s">
        <v>952</v>
      </c>
      <c r="B801" s="194">
        <v>26420</v>
      </c>
      <c r="C801" s="202">
        <v>0.98120000000000007</v>
      </c>
      <c r="D801" s="202">
        <v>0.97499999999999998</v>
      </c>
      <c r="E801" t="s">
        <v>1412</v>
      </c>
      <c r="F801" t="s">
        <v>1497</v>
      </c>
      <c r="H801" s="360">
        <v>0.98120000000000007</v>
      </c>
      <c r="I801" s="360">
        <v>0.98120000000000007</v>
      </c>
      <c r="J801" s="361">
        <f t="shared" si="12"/>
        <v>0</v>
      </c>
    </row>
    <row r="802" spans="1:10" ht="13.5" thickBot="1" x14ac:dyDescent="0.25">
      <c r="A802" s="192" t="s">
        <v>953</v>
      </c>
      <c r="B802" s="194">
        <v>13980</v>
      </c>
      <c r="C802" s="202">
        <v>0.85710000000000008</v>
      </c>
      <c r="D802" s="202">
        <v>0.83989999999999998</v>
      </c>
      <c r="E802" t="s">
        <v>1400</v>
      </c>
      <c r="F802" t="s">
        <v>1500</v>
      </c>
      <c r="H802" s="360">
        <v>0.85710000000000008</v>
      </c>
      <c r="I802" s="360">
        <v>0.85710000000000008</v>
      </c>
      <c r="J802" s="361">
        <f t="shared" si="12"/>
        <v>0</v>
      </c>
    </row>
    <row r="803" spans="1:10" ht="13.5" thickBot="1" x14ac:dyDescent="0.25">
      <c r="A803" s="192" t="s">
        <v>954</v>
      </c>
      <c r="B803" s="194">
        <v>14100</v>
      </c>
      <c r="C803" s="202">
        <v>0.90890000000000004</v>
      </c>
      <c r="D803" s="202">
        <v>0.87819999999999998</v>
      </c>
      <c r="E803" t="s">
        <v>1393</v>
      </c>
      <c r="F803" t="s">
        <v>1491</v>
      </c>
      <c r="H803" s="360">
        <v>0.90890000000000004</v>
      </c>
      <c r="I803" s="360">
        <v>0.90890000000000004</v>
      </c>
      <c r="J803" s="361">
        <f t="shared" si="12"/>
        <v>0</v>
      </c>
    </row>
    <row r="804" spans="1:10" ht="13.5" thickBot="1" x14ac:dyDescent="0.25">
      <c r="A804" s="192" t="s">
        <v>955</v>
      </c>
      <c r="B804" s="194">
        <v>19460</v>
      </c>
      <c r="C804" s="202">
        <v>0.66420000000000001</v>
      </c>
      <c r="D804" s="202">
        <v>0.68830000000000002</v>
      </c>
      <c r="E804" t="s">
        <v>1415</v>
      </c>
      <c r="F804" t="s">
        <v>1453</v>
      </c>
      <c r="H804" s="360">
        <v>0.66420000000000001</v>
      </c>
      <c r="I804" s="360">
        <v>0.66420000000000001</v>
      </c>
      <c r="J804" s="361">
        <f t="shared" si="12"/>
        <v>0</v>
      </c>
    </row>
    <row r="805" spans="1:10" ht="13.5" thickBot="1" x14ac:dyDescent="0.25">
      <c r="A805" s="192" t="s">
        <v>956</v>
      </c>
      <c r="B805" s="194">
        <v>12060</v>
      </c>
      <c r="C805" s="202">
        <v>0.94900000000000007</v>
      </c>
      <c r="D805" s="202">
        <v>0.93669999999999998</v>
      </c>
      <c r="E805" t="s">
        <v>1416</v>
      </c>
      <c r="F805" t="s">
        <v>1463</v>
      </c>
      <c r="H805" s="360">
        <v>0.94900000000000007</v>
      </c>
      <c r="I805" s="360">
        <v>0.94900000000000007</v>
      </c>
      <c r="J805" s="361">
        <f t="shared" si="12"/>
        <v>0</v>
      </c>
    </row>
    <row r="806" spans="1:10" ht="13.5" thickBot="1" x14ac:dyDescent="0.25">
      <c r="A806" s="192" t="s">
        <v>957</v>
      </c>
      <c r="B806" s="194">
        <v>26900</v>
      </c>
      <c r="C806" s="202">
        <v>1.0295000000000001</v>
      </c>
      <c r="D806" s="202">
        <v>1.0149999999999999</v>
      </c>
      <c r="E806" t="s">
        <v>1403</v>
      </c>
      <c r="F806" t="s">
        <v>1467</v>
      </c>
      <c r="H806" s="360">
        <v>1.0295000000000001</v>
      </c>
      <c r="I806" s="360">
        <v>1.0296000000000001</v>
      </c>
      <c r="J806" s="361">
        <f t="shared" si="12"/>
        <v>-9.9999999999988987E-5</v>
      </c>
    </row>
    <row r="807" spans="1:10" ht="13.5" thickBot="1" x14ac:dyDescent="0.25">
      <c r="A807" s="192" t="s">
        <v>958</v>
      </c>
      <c r="B807" s="194">
        <v>28940</v>
      </c>
      <c r="C807" s="202">
        <v>0.7208</v>
      </c>
      <c r="D807" s="202">
        <v>0.73560000000000003</v>
      </c>
      <c r="E807" t="s">
        <v>1407</v>
      </c>
      <c r="F807" t="s">
        <v>1496</v>
      </c>
      <c r="H807" s="360">
        <v>0.7208</v>
      </c>
      <c r="I807" s="360">
        <v>0.72089999999999999</v>
      </c>
      <c r="J807" s="361">
        <f t="shared" si="12"/>
        <v>-9.9999999999988987E-5</v>
      </c>
    </row>
    <row r="808" spans="1:10" ht="13.5" thickBot="1" x14ac:dyDescent="0.25">
      <c r="A808" s="192" t="s">
        <v>959</v>
      </c>
      <c r="B808" s="194">
        <v>36260</v>
      </c>
      <c r="C808" s="202">
        <v>0.91100000000000003</v>
      </c>
      <c r="D808" s="202">
        <v>0.91910000000000003</v>
      </c>
      <c r="E808" t="s">
        <v>1425</v>
      </c>
      <c r="F808" t="s">
        <v>1498</v>
      </c>
      <c r="H808" s="360">
        <v>0.91100000000000003</v>
      </c>
      <c r="I808" s="360">
        <v>0.91110000000000002</v>
      </c>
      <c r="J808" s="361">
        <f t="shared" ref="J808:J871" si="13">+H808-I808</f>
        <v>-9.9999999999988987E-5</v>
      </c>
    </row>
    <row r="809" spans="1:10" ht="13.5" thickBot="1" x14ac:dyDescent="0.25">
      <c r="A809" s="192" t="s">
        <v>960</v>
      </c>
      <c r="B809" s="194">
        <v>41980</v>
      </c>
      <c r="C809" s="202">
        <v>0.4168</v>
      </c>
      <c r="D809" s="202">
        <v>0.42670000000000002</v>
      </c>
      <c r="E809" t="s">
        <v>1394</v>
      </c>
      <c r="F809" t="s">
        <v>1492</v>
      </c>
      <c r="H809" s="360">
        <v>0.4168</v>
      </c>
      <c r="I809" s="360">
        <v>0.4168</v>
      </c>
      <c r="J809" s="361">
        <f t="shared" si="13"/>
        <v>0</v>
      </c>
    </row>
    <row r="810" spans="1:10" ht="13.5" thickBot="1" x14ac:dyDescent="0.25">
      <c r="A810" s="192" t="s">
        <v>961</v>
      </c>
      <c r="B810" s="194">
        <v>35084</v>
      </c>
      <c r="C810" s="202">
        <v>1.1418000000000001</v>
      </c>
      <c r="D810" s="202">
        <v>1.1443000000000001</v>
      </c>
      <c r="E810" t="s">
        <v>1414</v>
      </c>
      <c r="F810" t="s">
        <v>1483</v>
      </c>
      <c r="H810" s="360">
        <v>1.1418000000000001</v>
      </c>
      <c r="I810" s="360">
        <v>1.1418000000000001</v>
      </c>
      <c r="J810" s="361">
        <f t="shared" si="13"/>
        <v>0</v>
      </c>
    </row>
    <row r="811" spans="1:10" ht="13.5" thickBot="1" x14ac:dyDescent="0.25">
      <c r="A811" s="192" t="s">
        <v>962</v>
      </c>
      <c r="B811" s="194">
        <v>18140</v>
      </c>
      <c r="C811" s="202">
        <v>0.96790000000000009</v>
      </c>
      <c r="D811" s="202">
        <v>0.97919999999999996</v>
      </c>
      <c r="E811" t="s">
        <v>1405</v>
      </c>
      <c r="F811" t="s">
        <v>1488</v>
      </c>
      <c r="H811" s="360">
        <v>0.96790000000000009</v>
      </c>
      <c r="I811" s="360">
        <v>0.96790000000000009</v>
      </c>
      <c r="J811" s="361">
        <f t="shared" si="13"/>
        <v>0</v>
      </c>
    </row>
    <row r="812" spans="1:10" ht="13.5" thickBot="1" x14ac:dyDescent="0.25">
      <c r="A812" s="192" t="s">
        <v>963</v>
      </c>
      <c r="B812" s="194">
        <v>13900</v>
      </c>
      <c r="C812" s="202">
        <v>0.83279999999999998</v>
      </c>
      <c r="D812" s="202">
        <v>0.7903</v>
      </c>
      <c r="E812" t="s">
        <v>1426</v>
      </c>
      <c r="F812" t="s">
        <v>1487</v>
      </c>
      <c r="H812" s="360">
        <v>0.83279999999999998</v>
      </c>
      <c r="I812" s="360">
        <v>0.83290000000000008</v>
      </c>
      <c r="J812" s="361">
        <f t="shared" si="13"/>
        <v>-1.0000000000010001E-4</v>
      </c>
    </row>
    <row r="813" spans="1:10" ht="13.5" thickBot="1" x14ac:dyDescent="0.25">
      <c r="A813" s="192" t="s">
        <v>964</v>
      </c>
      <c r="B813" s="194">
        <v>38900</v>
      </c>
      <c r="C813" s="202">
        <v>1.2139</v>
      </c>
      <c r="D813" s="202">
        <v>1.2064999999999999</v>
      </c>
      <c r="E813" t="s">
        <v>1423</v>
      </c>
      <c r="F813" t="s">
        <v>1490</v>
      </c>
      <c r="H813" s="360">
        <v>1.2139</v>
      </c>
      <c r="I813" s="360">
        <v>1.214</v>
      </c>
      <c r="J813" s="361">
        <f t="shared" si="13"/>
        <v>-9.9999999999988987E-5</v>
      </c>
    </row>
    <row r="814" spans="1:10" ht="13.5" thickBot="1" x14ac:dyDescent="0.25">
      <c r="A814" s="192" t="s">
        <v>965</v>
      </c>
      <c r="B814" s="194">
        <v>19140</v>
      </c>
      <c r="C814" s="202">
        <v>0.86170000000000002</v>
      </c>
      <c r="D814" s="202">
        <v>0.83940000000000003</v>
      </c>
      <c r="E814" t="s">
        <v>1416</v>
      </c>
      <c r="F814" t="s">
        <v>1463</v>
      </c>
      <c r="H814" s="360">
        <v>0.86170000000000002</v>
      </c>
      <c r="I814" s="360">
        <v>0.86170000000000002</v>
      </c>
      <c r="J814" s="361">
        <f t="shared" si="13"/>
        <v>0</v>
      </c>
    </row>
    <row r="815" spans="1:10" ht="13.5" thickBot="1" x14ac:dyDescent="0.25">
      <c r="A815" s="192" t="s">
        <v>966</v>
      </c>
      <c r="B815" s="194">
        <v>17980</v>
      </c>
      <c r="C815" s="202">
        <v>0.78960000000000008</v>
      </c>
      <c r="D815" s="202">
        <v>0.80720000000000003</v>
      </c>
      <c r="E815" t="s">
        <v>1416</v>
      </c>
      <c r="F815" t="s">
        <v>1463</v>
      </c>
      <c r="H815" s="360">
        <v>0.78960000000000008</v>
      </c>
      <c r="I815" s="360">
        <v>0.78960000000000008</v>
      </c>
      <c r="J815" s="361">
        <f t="shared" si="13"/>
        <v>0</v>
      </c>
    </row>
    <row r="816" spans="1:10" ht="13.5" thickBot="1" x14ac:dyDescent="0.25">
      <c r="A816" s="192" t="s">
        <v>967</v>
      </c>
      <c r="B816" s="194">
        <v>34740</v>
      </c>
      <c r="C816" s="202">
        <v>0.9133</v>
      </c>
      <c r="D816" s="202">
        <v>0.9355</v>
      </c>
      <c r="E816" t="s">
        <v>1418</v>
      </c>
      <c r="F816" t="s">
        <v>1475</v>
      </c>
      <c r="H816" s="360">
        <v>0.9133</v>
      </c>
      <c r="I816" s="360">
        <v>0.91339999999999999</v>
      </c>
      <c r="J816" s="361">
        <f t="shared" si="13"/>
        <v>-9.9999999999988987E-5</v>
      </c>
    </row>
    <row r="817" spans="1:10" ht="13.5" thickBot="1" x14ac:dyDescent="0.25">
      <c r="A817" s="192" t="s">
        <v>969</v>
      </c>
      <c r="B817" s="194">
        <v>41980</v>
      </c>
      <c r="C817" s="202">
        <v>0.4168</v>
      </c>
      <c r="D817" s="202">
        <v>0.42670000000000002</v>
      </c>
      <c r="E817" t="s">
        <v>1394</v>
      </c>
      <c r="F817" t="s">
        <v>1492</v>
      </c>
      <c r="H817" s="360">
        <v>0.4168</v>
      </c>
      <c r="I817" s="360">
        <v>0.4168</v>
      </c>
      <c r="J817" s="361">
        <f t="shared" si="13"/>
        <v>0</v>
      </c>
    </row>
    <row r="818" spans="1:10" ht="13.5" thickBot="1" x14ac:dyDescent="0.25">
      <c r="A818" s="192" t="s">
        <v>970</v>
      </c>
      <c r="B818" s="194">
        <v>40580</v>
      </c>
      <c r="C818" s="202">
        <v>0.84989999999999999</v>
      </c>
      <c r="D818" s="202">
        <v>0.85860000000000003</v>
      </c>
      <c r="E818" t="s">
        <v>1397</v>
      </c>
      <c r="F818" t="s">
        <v>1486</v>
      </c>
      <c r="H818" s="360">
        <v>0.84989999999999999</v>
      </c>
      <c r="I818" s="360">
        <v>0.84989999999999999</v>
      </c>
      <c r="J818" s="361">
        <f t="shared" si="13"/>
        <v>0</v>
      </c>
    </row>
    <row r="819" spans="1:10" ht="13.5" thickBot="1" x14ac:dyDescent="0.25">
      <c r="A819" s="192" t="s">
        <v>971</v>
      </c>
      <c r="B819" s="194">
        <v>27260</v>
      </c>
      <c r="C819" s="202">
        <v>0.90340000000000009</v>
      </c>
      <c r="D819" s="202">
        <v>0.89570000000000005</v>
      </c>
      <c r="E819" t="s">
        <v>1396</v>
      </c>
      <c r="F819" t="s">
        <v>1462</v>
      </c>
      <c r="H819" s="360">
        <v>0.90340000000000009</v>
      </c>
      <c r="I819" s="360">
        <v>0.90340000000000009</v>
      </c>
      <c r="J819" s="361">
        <f t="shared" si="13"/>
        <v>0</v>
      </c>
    </row>
    <row r="820" spans="1:10" ht="13.5" thickBot="1" x14ac:dyDescent="0.25">
      <c r="A820" s="192" t="s">
        <v>972</v>
      </c>
      <c r="B820" s="194">
        <v>35004</v>
      </c>
      <c r="C820" s="202">
        <v>1.2876000000000001</v>
      </c>
      <c r="D820" s="202">
        <v>1.2781</v>
      </c>
      <c r="E820" t="s">
        <v>1399</v>
      </c>
      <c r="F820" t="s">
        <v>1485</v>
      </c>
      <c r="H820" s="360">
        <v>1.2876000000000001</v>
      </c>
      <c r="I820" s="360">
        <v>1.2876000000000001</v>
      </c>
      <c r="J820" s="361">
        <f t="shared" si="13"/>
        <v>0</v>
      </c>
    </row>
    <row r="821" spans="1:10" ht="13.5" thickBot="1" x14ac:dyDescent="0.25">
      <c r="A821" s="192" t="s">
        <v>973</v>
      </c>
      <c r="B821" s="194">
        <v>16220</v>
      </c>
      <c r="C821" s="202">
        <v>0.9084000000000001</v>
      </c>
      <c r="D821" s="202">
        <v>1.0366</v>
      </c>
      <c r="E821" t="s">
        <v>1439</v>
      </c>
      <c r="F821" t="s">
        <v>1504</v>
      </c>
      <c r="H821" s="360">
        <v>0.9084000000000001</v>
      </c>
      <c r="I821" s="360">
        <v>0.9084000000000001</v>
      </c>
      <c r="J821" s="361">
        <f t="shared" si="13"/>
        <v>0</v>
      </c>
    </row>
    <row r="822" spans="1:10" ht="13.5" thickBot="1" x14ac:dyDescent="0.25">
      <c r="A822" s="192" t="s">
        <v>974</v>
      </c>
      <c r="B822" s="194">
        <v>16820</v>
      </c>
      <c r="C822" s="202">
        <v>0.92500000000000004</v>
      </c>
      <c r="D822" s="202">
        <v>0.97989999999999999</v>
      </c>
      <c r="E822" t="s">
        <v>1400</v>
      </c>
      <c r="F822" t="s">
        <v>1500</v>
      </c>
      <c r="H822" s="360">
        <v>0.92500000000000004</v>
      </c>
      <c r="I822" s="360">
        <v>0.92510000000000003</v>
      </c>
      <c r="J822" s="361">
        <f t="shared" si="13"/>
        <v>-9.9999999999988987E-5</v>
      </c>
    </row>
    <row r="823" spans="1:10" ht="13.5" thickBot="1" x14ac:dyDescent="0.25">
      <c r="A823" s="192" t="s">
        <v>975</v>
      </c>
      <c r="B823" s="194">
        <v>48864</v>
      </c>
      <c r="C823" s="202">
        <v>1.1294999999999999</v>
      </c>
      <c r="D823" s="202">
        <v>1.0920000000000001</v>
      </c>
      <c r="E823" t="s">
        <v>1438</v>
      </c>
      <c r="F823" t="s">
        <v>1460</v>
      </c>
      <c r="H823" s="360">
        <v>1.1294999999999999</v>
      </c>
      <c r="I823" s="360">
        <v>1.1294999999999999</v>
      </c>
      <c r="J823" s="361">
        <f t="shared" si="13"/>
        <v>0</v>
      </c>
    </row>
    <row r="824" spans="1:10" ht="13.5" thickBot="1" x14ac:dyDescent="0.25">
      <c r="A824" s="192" t="s">
        <v>976</v>
      </c>
      <c r="B824" s="194">
        <v>48900</v>
      </c>
      <c r="C824" s="202">
        <v>0.87270000000000003</v>
      </c>
      <c r="D824" s="202">
        <v>0.86270000000000002</v>
      </c>
      <c r="E824" t="s">
        <v>1397</v>
      </c>
      <c r="F824" t="s">
        <v>1486</v>
      </c>
      <c r="H824" s="360">
        <v>0.87270000000000003</v>
      </c>
      <c r="I824" s="360">
        <v>0.87270000000000003</v>
      </c>
      <c r="J824" s="361">
        <f t="shared" si="13"/>
        <v>0</v>
      </c>
    </row>
    <row r="825" spans="1:10" ht="13.5" thickBot="1" x14ac:dyDescent="0.25">
      <c r="A825" s="192" t="s">
        <v>977</v>
      </c>
      <c r="B825" s="194">
        <v>35300</v>
      </c>
      <c r="C825" s="202">
        <v>1.177</v>
      </c>
      <c r="D825" s="202">
        <v>1.1852</v>
      </c>
      <c r="E825" t="s">
        <v>1434</v>
      </c>
      <c r="F825" t="s">
        <v>1459</v>
      </c>
      <c r="H825" s="360">
        <v>1.177</v>
      </c>
      <c r="I825" s="360">
        <v>1.177</v>
      </c>
      <c r="J825" s="361">
        <f t="shared" si="13"/>
        <v>0</v>
      </c>
    </row>
    <row r="826" spans="1:10" ht="13.5" thickBot="1" x14ac:dyDescent="0.25">
      <c r="A826" s="192" t="s">
        <v>978</v>
      </c>
      <c r="B826" s="194">
        <v>40060</v>
      </c>
      <c r="C826" s="202">
        <v>0.92810000000000004</v>
      </c>
      <c r="D826" s="202">
        <v>0.92949999999999999</v>
      </c>
      <c r="E826" t="s">
        <v>1400</v>
      </c>
      <c r="F826" t="s">
        <v>1500</v>
      </c>
      <c r="H826" s="360">
        <v>0.92810000000000004</v>
      </c>
      <c r="I826" s="360">
        <v>0.92810000000000004</v>
      </c>
      <c r="J826" s="361">
        <f t="shared" si="13"/>
        <v>0</v>
      </c>
    </row>
    <row r="827" spans="1:10" ht="13.5" thickBot="1" x14ac:dyDescent="0.25">
      <c r="A827" s="192" t="s">
        <v>979</v>
      </c>
      <c r="B827" s="194">
        <v>35980</v>
      </c>
      <c r="C827" s="202">
        <v>1.1818</v>
      </c>
      <c r="D827" s="202">
        <v>1.2156</v>
      </c>
      <c r="E827" t="s">
        <v>1434</v>
      </c>
      <c r="F827" t="s">
        <v>1459</v>
      </c>
      <c r="H827" s="360">
        <v>1.1818</v>
      </c>
      <c r="I827" s="360">
        <v>1.1818</v>
      </c>
      <c r="J827" s="361">
        <f t="shared" si="13"/>
        <v>0</v>
      </c>
    </row>
    <row r="828" spans="1:10" ht="13.5" thickBot="1" x14ac:dyDescent="0.25">
      <c r="A828" s="192" t="s">
        <v>980</v>
      </c>
      <c r="B828" s="194">
        <v>35614</v>
      </c>
      <c r="C828" s="202">
        <v>1.2776000000000001</v>
      </c>
      <c r="D828" s="202">
        <v>1.2813000000000001</v>
      </c>
      <c r="E828" t="s">
        <v>1399</v>
      </c>
      <c r="F828" t="s">
        <v>1485</v>
      </c>
      <c r="H828" s="360">
        <v>1.2776000000000001</v>
      </c>
      <c r="I828" s="360">
        <v>1.2777000000000001</v>
      </c>
      <c r="J828" s="361">
        <f t="shared" si="13"/>
        <v>-9.9999999999988987E-5</v>
      </c>
    </row>
    <row r="829" spans="1:10" ht="13.5" thickBot="1" x14ac:dyDescent="0.25">
      <c r="A829" s="192" t="s">
        <v>981</v>
      </c>
      <c r="B829" s="194">
        <v>39300</v>
      </c>
      <c r="C829" s="202">
        <v>1.0465</v>
      </c>
      <c r="D829" s="202">
        <v>1.0685</v>
      </c>
      <c r="E829" s="356" t="s">
        <v>1452</v>
      </c>
      <c r="F829" t="s">
        <v>1493</v>
      </c>
      <c r="H829" s="360">
        <v>1.0465</v>
      </c>
      <c r="I829" s="360">
        <v>1.0465</v>
      </c>
      <c r="J829" s="361">
        <f t="shared" si="13"/>
        <v>0</v>
      </c>
    </row>
    <row r="830" spans="1:10" ht="13.5" thickBot="1" x14ac:dyDescent="0.25">
      <c r="A830" s="192" t="s">
        <v>982</v>
      </c>
      <c r="B830" s="194">
        <v>47260</v>
      </c>
      <c r="C830" s="202">
        <v>0.8901</v>
      </c>
      <c r="D830" s="202">
        <v>0.90090000000000003</v>
      </c>
      <c r="E830" t="s">
        <v>1400</v>
      </c>
      <c r="F830" t="s">
        <v>1500</v>
      </c>
      <c r="H830" s="360">
        <v>0.8901</v>
      </c>
      <c r="I830" s="360">
        <v>0.8901</v>
      </c>
      <c r="J830" s="361">
        <f t="shared" si="13"/>
        <v>0</v>
      </c>
    </row>
    <row r="831" spans="1:10" ht="13.5" thickBot="1" x14ac:dyDescent="0.25">
      <c r="A831" s="192" t="s">
        <v>983</v>
      </c>
      <c r="B831" s="194">
        <v>12060</v>
      </c>
      <c r="C831" s="202">
        <v>0.94900000000000007</v>
      </c>
      <c r="D831" s="202">
        <v>0.93669999999999998</v>
      </c>
      <c r="E831" t="s">
        <v>1416</v>
      </c>
      <c r="F831" t="s">
        <v>1463</v>
      </c>
      <c r="H831" s="360">
        <v>0.94900000000000007</v>
      </c>
      <c r="I831" s="360">
        <v>0.94900000000000007</v>
      </c>
      <c r="J831" s="361">
        <f t="shared" si="13"/>
        <v>0</v>
      </c>
    </row>
    <row r="832" spans="1:10" ht="13.5" thickBot="1" x14ac:dyDescent="0.25">
      <c r="A832" s="192" t="s">
        <v>984</v>
      </c>
      <c r="B832" s="194">
        <v>23844</v>
      </c>
      <c r="C832" s="202">
        <v>0.93220000000000003</v>
      </c>
      <c r="D832" s="202">
        <v>0.96179999999999999</v>
      </c>
      <c r="E832" t="s">
        <v>1403</v>
      </c>
      <c r="F832" t="s">
        <v>1467</v>
      </c>
      <c r="H832" s="360">
        <v>0.93220000000000003</v>
      </c>
      <c r="I832" s="360">
        <v>0.93230000000000002</v>
      </c>
      <c r="J832" s="361">
        <f t="shared" si="13"/>
        <v>-9.9999999999988987E-5</v>
      </c>
    </row>
    <row r="833" spans="1:10" ht="13.5" thickBot="1" x14ac:dyDescent="0.25">
      <c r="A833" s="192" t="s">
        <v>985</v>
      </c>
      <c r="B833" s="194">
        <v>27900</v>
      </c>
      <c r="C833" s="202">
        <v>0.76070000000000004</v>
      </c>
      <c r="D833" s="202">
        <v>0.77449999999999997</v>
      </c>
      <c r="E833" t="s">
        <v>1419</v>
      </c>
      <c r="F833" t="s">
        <v>1478</v>
      </c>
      <c r="H833" s="360">
        <v>0.76070000000000004</v>
      </c>
      <c r="I833" s="360">
        <v>0.76070000000000004</v>
      </c>
      <c r="J833" s="361">
        <f t="shared" si="13"/>
        <v>0</v>
      </c>
    </row>
    <row r="834" spans="1:10" ht="13.5" thickBot="1" x14ac:dyDescent="0.25">
      <c r="A834" s="192" t="s">
        <v>986</v>
      </c>
      <c r="B834" s="194">
        <v>13140</v>
      </c>
      <c r="C834" s="202">
        <v>0.89270000000000005</v>
      </c>
      <c r="D834" s="202">
        <v>0.85619999999999996</v>
      </c>
      <c r="E834" t="s">
        <v>1412</v>
      </c>
      <c r="F834" t="s">
        <v>1497</v>
      </c>
      <c r="H834" s="360">
        <v>0.89270000000000005</v>
      </c>
      <c r="I834" s="360">
        <v>0.89270000000000005</v>
      </c>
      <c r="J834" s="361">
        <f t="shared" si="13"/>
        <v>0</v>
      </c>
    </row>
    <row r="835" spans="1:10" ht="13.5" thickBot="1" x14ac:dyDescent="0.25">
      <c r="A835" s="192" t="s">
        <v>987</v>
      </c>
      <c r="B835" s="194">
        <v>30300</v>
      </c>
      <c r="C835" s="202">
        <v>0.84260000000000002</v>
      </c>
      <c r="D835" s="202">
        <v>0.88</v>
      </c>
      <c r="E835" t="s">
        <v>1391</v>
      </c>
      <c r="F835" t="s">
        <v>1465</v>
      </c>
      <c r="H835" s="360">
        <v>0.84260000000000002</v>
      </c>
      <c r="I835" s="360">
        <v>0.84260000000000002</v>
      </c>
      <c r="J835" s="361">
        <f t="shared" si="13"/>
        <v>0</v>
      </c>
    </row>
    <row r="836" spans="1:10" ht="13.5" thickBot="1" x14ac:dyDescent="0.25">
      <c r="A836" s="192" t="s">
        <v>988</v>
      </c>
      <c r="B836" s="194">
        <v>15380</v>
      </c>
      <c r="C836" s="202">
        <v>1.0393000000000001</v>
      </c>
      <c r="D836" s="202">
        <v>1.0596000000000001</v>
      </c>
      <c r="E836" t="s">
        <v>1399</v>
      </c>
      <c r="F836" t="s">
        <v>1485</v>
      </c>
      <c r="H836" s="360">
        <v>1.0393000000000001</v>
      </c>
      <c r="I836" s="360">
        <v>1.0393000000000001</v>
      </c>
      <c r="J836" s="361">
        <f t="shared" si="13"/>
        <v>0</v>
      </c>
    </row>
    <row r="837" spans="1:10" ht="13.5" thickBot="1" x14ac:dyDescent="0.25">
      <c r="A837" s="192" t="s">
        <v>989</v>
      </c>
      <c r="B837" s="194">
        <v>31860</v>
      </c>
      <c r="C837" s="202">
        <v>1.0442</v>
      </c>
      <c r="D837" s="202">
        <v>0.97189999999999999</v>
      </c>
      <c r="E837" t="s">
        <v>1421</v>
      </c>
      <c r="F837" t="s">
        <v>1476</v>
      </c>
      <c r="H837" s="360">
        <v>1.0442</v>
      </c>
      <c r="I837" s="360">
        <v>1.0442</v>
      </c>
      <c r="J837" s="361">
        <f t="shared" si="13"/>
        <v>0</v>
      </c>
    </row>
    <row r="838" spans="1:10" ht="13.5" thickBot="1" x14ac:dyDescent="0.25">
      <c r="A838" s="192" t="s">
        <v>990</v>
      </c>
      <c r="B838" s="194">
        <v>47260</v>
      </c>
      <c r="C838" s="202">
        <v>0.8901</v>
      </c>
      <c r="D838" s="202">
        <v>0.90090000000000003</v>
      </c>
      <c r="E838" t="s">
        <v>1400</v>
      </c>
      <c r="F838" t="s">
        <v>1500</v>
      </c>
      <c r="H838" s="360">
        <v>0.8901</v>
      </c>
      <c r="I838" s="360">
        <v>0.8901</v>
      </c>
      <c r="J838" s="361">
        <f t="shared" si="13"/>
        <v>0</v>
      </c>
    </row>
    <row r="839" spans="1:10" ht="13.5" thickBot="1" x14ac:dyDescent="0.25">
      <c r="A839" s="192" t="s">
        <v>991</v>
      </c>
      <c r="B839" s="194">
        <v>14454</v>
      </c>
      <c r="C839" s="202">
        <v>1.2558</v>
      </c>
      <c r="D839" s="202">
        <v>1.2897000000000001</v>
      </c>
      <c r="E839" t="s">
        <v>1417</v>
      </c>
      <c r="F839" t="s">
        <v>1474</v>
      </c>
      <c r="H839" s="360">
        <v>1.2558</v>
      </c>
      <c r="I839" s="360">
        <v>1.2559</v>
      </c>
      <c r="J839" s="361">
        <f t="shared" si="13"/>
        <v>-9.9999999999988987E-5</v>
      </c>
    </row>
    <row r="840" spans="1:10" ht="13.5" thickBot="1" x14ac:dyDescent="0.25">
      <c r="A840" s="192" t="s">
        <v>992</v>
      </c>
      <c r="B840" s="194">
        <v>10900</v>
      </c>
      <c r="C840" s="202">
        <v>0.9235000000000001</v>
      </c>
      <c r="D840" s="202">
        <v>0.92369999999999997</v>
      </c>
      <c r="E840" t="s">
        <v>1393</v>
      </c>
      <c r="F840" t="s">
        <v>1491</v>
      </c>
      <c r="H840" s="360">
        <v>0.9235000000000001</v>
      </c>
      <c r="I840" s="360">
        <v>0.9235000000000001</v>
      </c>
      <c r="J840" s="361">
        <f t="shared" si="13"/>
        <v>0</v>
      </c>
    </row>
    <row r="841" spans="1:10" ht="13.5" thickBot="1" x14ac:dyDescent="0.25">
      <c r="A841" s="192" t="s">
        <v>993</v>
      </c>
      <c r="B841" s="194">
        <v>18580</v>
      </c>
      <c r="C841" s="202">
        <v>0.93770000000000009</v>
      </c>
      <c r="D841" s="202">
        <v>0.92510000000000003</v>
      </c>
      <c r="E841" t="s">
        <v>1412</v>
      </c>
      <c r="F841" t="s">
        <v>1497</v>
      </c>
      <c r="H841" s="360">
        <v>0.93770000000000009</v>
      </c>
      <c r="I841" s="360">
        <v>0.93770000000000009</v>
      </c>
      <c r="J841" s="361">
        <f t="shared" si="13"/>
        <v>0</v>
      </c>
    </row>
    <row r="842" spans="1:10" ht="13.5" thickBot="1" x14ac:dyDescent="0.25">
      <c r="A842" s="192" t="s">
        <v>994</v>
      </c>
      <c r="B842" s="194">
        <v>47664</v>
      </c>
      <c r="C842" s="202">
        <v>0.9457000000000001</v>
      </c>
      <c r="D842" s="202">
        <v>0.9456</v>
      </c>
      <c r="E842" t="s">
        <v>1418</v>
      </c>
      <c r="F842" t="s">
        <v>1475</v>
      </c>
      <c r="H842" s="360">
        <v>0.9457000000000001</v>
      </c>
      <c r="I842" s="360">
        <v>0.9457000000000001</v>
      </c>
      <c r="J842" s="361">
        <f t="shared" si="13"/>
        <v>0</v>
      </c>
    </row>
    <row r="843" spans="1:10" ht="13.5" thickBot="1" x14ac:dyDescent="0.25">
      <c r="A843" s="192" t="s">
        <v>995</v>
      </c>
      <c r="B843" s="194">
        <v>35614</v>
      </c>
      <c r="C843" s="202">
        <v>1.2776000000000001</v>
      </c>
      <c r="D843" s="202">
        <v>1.2813000000000001</v>
      </c>
      <c r="E843" t="s">
        <v>1414</v>
      </c>
      <c r="F843" t="s">
        <v>1483</v>
      </c>
      <c r="H843" s="360">
        <v>1.2776000000000001</v>
      </c>
      <c r="I843" s="360">
        <v>1.2777000000000001</v>
      </c>
      <c r="J843" s="361">
        <f t="shared" si="13"/>
        <v>-9.9999999999988987E-5</v>
      </c>
    </row>
    <row r="844" spans="1:10" ht="13.5" thickBot="1" x14ac:dyDescent="0.25">
      <c r="A844" s="192" t="s">
        <v>996</v>
      </c>
      <c r="B844" s="194">
        <v>12020</v>
      </c>
      <c r="C844" s="202">
        <v>0.86890000000000001</v>
      </c>
      <c r="D844" s="202">
        <v>0.85870000000000002</v>
      </c>
      <c r="E844" t="s">
        <v>1416</v>
      </c>
      <c r="F844" t="s">
        <v>1463</v>
      </c>
      <c r="H844" s="360">
        <v>0.86890000000000001</v>
      </c>
      <c r="I844" s="360">
        <v>0.86890000000000001</v>
      </c>
      <c r="J844" s="361">
        <f t="shared" si="13"/>
        <v>0</v>
      </c>
    </row>
    <row r="845" spans="1:10" ht="13.5" thickBot="1" x14ac:dyDescent="0.25">
      <c r="A845" s="192" t="s">
        <v>196</v>
      </c>
      <c r="B845" s="194">
        <v>24580</v>
      </c>
      <c r="C845" s="202">
        <v>0.9274</v>
      </c>
      <c r="D845" s="202">
        <v>0.92320000000000002</v>
      </c>
      <c r="E845" t="s">
        <v>1411</v>
      </c>
      <c r="F845" t="s">
        <v>1503</v>
      </c>
      <c r="H845" s="360">
        <v>0.9274</v>
      </c>
      <c r="I845" s="360">
        <v>0.9274</v>
      </c>
      <c r="J845" s="361">
        <f t="shared" si="13"/>
        <v>0</v>
      </c>
    </row>
    <row r="846" spans="1:10" ht="13.5" thickBot="1" x14ac:dyDescent="0.25">
      <c r="A846" s="192" t="s">
        <v>997</v>
      </c>
      <c r="B846" s="194">
        <v>12020</v>
      </c>
      <c r="C846" s="202">
        <v>0.86890000000000001</v>
      </c>
      <c r="D846" s="202">
        <v>0.85870000000000002</v>
      </c>
      <c r="E846" t="s">
        <v>1416</v>
      </c>
      <c r="F846" t="s">
        <v>1463</v>
      </c>
      <c r="H846" s="360">
        <v>0.86890000000000001</v>
      </c>
      <c r="I846" s="360">
        <v>0.86890000000000001</v>
      </c>
      <c r="J846" s="361">
        <f t="shared" si="13"/>
        <v>0</v>
      </c>
    </row>
    <row r="847" spans="1:10" ht="13.5" thickBot="1" x14ac:dyDescent="0.25">
      <c r="A847" s="192" t="s">
        <v>998</v>
      </c>
      <c r="B847" s="194">
        <v>17140</v>
      </c>
      <c r="C847" s="202">
        <v>0.93959999999999999</v>
      </c>
      <c r="D847" s="202">
        <v>0.95279999999999998</v>
      </c>
      <c r="E847" t="s">
        <v>1403</v>
      </c>
      <c r="F847" t="s">
        <v>1467</v>
      </c>
      <c r="H847" s="360">
        <v>0.93959999999999999</v>
      </c>
      <c r="I847" s="360">
        <v>0.93959999999999999</v>
      </c>
      <c r="J847" s="361">
        <f t="shared" si="13"/>
        <v>0</v>
      </c>
    </row>
    <row r="848" spans="1:10" ht="13.5" thickBot="1" x14ac:dyDescent="0.25">
      <c r="A848" s="192" t="s">
        <v>999</v>
      </c>
      <c r="B848" s="194">
        <v>48540</v>
      </c>
      <c r="C848" s="202">
        <v>0.65980000000000005</v>
      </c>
      <c r="D848" s="202">
        <v>0.67169999999999996</v>
      </c>
      <c r="E848" t="s">
        <v>1402</v>
      </c>
      <c r="F848" t="s">
        <v>1502</v>
      </c>
      <c r="H848" s="360">
        <v>0.65980000000000005</v>
      </c>
      <c r="I848" s="360">
        <v>0.65980000000000005</v>
      </c>
      <c r="J848" s="361">
        <f t="shared" si="13"/>
        <v>0</v>
      </c>
    </row>
    <row r="849" spans="1:10" ht="13.5" thickBot="1" x14ac:dyDescent="0.25">
      <c r="A849" s="192" t="s">
        <v>1000</v>
      </c>
      <c r="B849" s="194">
        <v>18880</v>
      </c>
      <c r="C849" s="202">
        <v>0.87930000000000008</v>
      </c>
      <c r="D849" s="202">
        <v>0.88109999999999999</v>
      </c>
      <c r="E849" t="s">
        <v>1396</v>
      </c>
      <c r="F849" t="s">
        <v>1462</v>
      </c>
      <c r="H849" s="360">
        <v>0.87930000000000008</v>
      </c>
      <c r="I849" s="360">
        <v>0.87930000000000008</v>
      </c>
      <c r="J849" s="361">
        <f t="shared" si="13"/>
        <v>0</v>
      </c>
    </row>
    <row r="850" spans="1:10" ht="13.5" thickBot="1" x14ac:dyDescent="0.25">
      <c r="A850" s="192" t="s">
        <v>1001</v>
      </c>
      <c r="B850" s="194">
        <v>36420</v>
      </c>
      <c r="C850" s="202">
        <v>0.90200000000000002</v>
      </c>
      <c r="D850" s="202">
        <v>0.90980000000000005</v>
      </c>
      <c r="E850" t="s">
        <v>1427</v>
      </c>
      <c r="F850" t="s">
        <v>1489</v>
      </c>
      <c r="H850" s="360">
        <v>0.90200000000000002</v>
      </c>
      <c r="I850" s="360">
        <v>0.90200000000000002</v>
      </c>
      <c r="J850" s="361">
        <f t="shared" si="13"/>
        <v>0</v>
      </c>
    </row>
    <row r="851" spans="1:10" ht="13.5" thickBot="1" x14ac:dyDescent="0.25">
      <c r="A851" s="192" t="s">
        <v>1002</v>
      </c>
      <c r="B851" s="194">
        <v>46140</v>
      </c>
      <c r="C851" s="202">
        <v>0.86230000000000007</v>
      </c>
      <c r="D851" s="202">
        <v>0.83</v>
      </c>
      <c r="E851" t="s">
        <v>1427</v>
      </c>
      <c r="F851" t="s">
        <v>1489</v>
      </c>
      <c r="H851" s="360">
        <v>0.86230000000000007</v>
      </c>
      <c r="I851" s="360">
        <v>0.86230000000000007</v>
      </c>
      <c r="J851" s="361">
        <f t="shared" si="13"/>
        <v>0</v>
      </c>
    </row>
    <row r="852" spans="1:10" ht="13.5" thickBot="1" x14ac:dyDescent="0.25">
      <c r="A852" s="192" t="s">
        <v>1003</v>
      </c>
      <c r="B852" s="194">
        <v>31140</v>
      </c>
      <c r="C852" s="202">
        <v>0.87530000000000008</v>
      </c>
      <c r="D852" s="202">
        <v>0.86890000000000001</v>
      </c>
      <c r="E852" t="s">
        <v>1404</v>
      </c>
      <c r="F852" t="s">
        <v>1470</v>
      </c>
      <c r="H852" s="360">
        <v>0.87530000000000008</v>
      </c>
      <c r="I852" s="360">
        <v>0.87530000000000008</v>
      </c>
      <c r="J852" s="361">
        <f t="shared" si="13"/>
        <v>0</v>
      </c>
    </row>
    <row r="853" spans="1:10" ht="13.5" thickBot="1" x14ac:dyDescent="0.25">
      <c r="A853" s="192" t="s">
        <v>1004</v>
      </c>
      <c r="B853" s="194">
        <v>11100</v>
      </c>
      <c r="C853" s="202">
        <v>0.81570000000000009</v>
      </c>
      <c r="D853" s="202">
        <v>0.83479999999999999</v>
      </c>
      <c r="E853" t="s">
        <v>1412</v>
      </c>
      <c r="F853" t="s">
        <v>1497</v>
      </c>
      <c r="H853" s="360">
        <v>0.81570000000000009</v>
      </c>
      <c r="I853" s="360">
        <v>0.81570000000000009</v>
      </c>
      <c r="J853" s="361">
        <f t="shared" si="13"/>
        <v>0</v>
      </c>
    </row>
    <row r="854" spans="1:10" ht="13.5" thickBot="1" x14ac:dyDescent="0.25">
      <c r="A854" s="192" t="s">
        <v>1005</v>
      </c>
      <c r="B854" s="194">
        <v>13900</v>
      </c>
      <c r="C854" s="202">
        <v>0.83279999999999998</v>
      </c>
      <c r="D854" s="202">
        <v>0.7903</v>
      </c>
      <c r="E854" t="s">
        <v>1426</v>
      </c>
      <c r="F854" t="s">
        <v>1487</v>
      </c>
      <c r="H854" s="360">
        <v>0.83279999999999998</v>
      </c>
      <c r="I854" s="360">
        <v>0.83290000000000008</v>
      </c>
      <c r="J854" s="361">
        <f t="shared" si="13"/>
        <v>-1.0000000000010001E-4</v>
      </c>
    </row>
    <row r="855" spans="1:10" ht="13.5" thickBot="1" x14ac:dyDescent="0.25">
      <c r="A855" s="192" t="s">
        <v>1006</v>
      </c>
      <c r="B855" s="194">
        <v>40340</v>
      </c>
      <c r="C855" s="202">
        <v>1.0770999999999999</v>
      </c>
      <c r="D855" s="202">
        <v>1.1395</v>
      </c>
      <c r="E855" t="s">
        <v>1421</v>
      </c>
      <c r="F855" t="s">
        <v>1476</v>
      </c>
      <c r="H855" s="360">
        <v>1.0770999999999999</v>
      </c>
      <c r="I855" s="360">
        <v>1.0772000000000002</v>
      </c>
      <c r="J855" s="361">
        <f t="shared" si="13"/>
        <v>-1.0000000000021103E-4</v>
      </c>
    </row>
    <row r="856" spans="1:10" ht="13.5" thickBot="1" x14ac:dyDescent="0.25">
      <c r="A856" s="192" t="s">
        <v>1007</v>
      </c>
      <c r="B856" s="194">
        <v>46540</v>
      </c>
      <c r="C856" s="202">
        <v>0.88850000000000007</v>
      </c>
      <c r="D856" s="202">
        <v>0.93210000000000004</v>
      </c>
      <c r="E856" t="s">
        <v>1399</v>
      </c>
      <c r="F856" t="s">
        <v>1485</v>
      </c>
      <c r="H856" s="360">
        <v>0.88850000000000007</v>
      </c>
      <c r="I856" s="360">
        <v>0.88850000000000007</v>
      </c>
      <c r="J856" s="361">
        <f t="shared" si="13"/>
        <v>0</v>
      </c>
    </row>
    <row r="857" spans="1:10" ht="13.5" thickBot="1" x14ac:dyDescent="0.25">
      <c r="A857" s="192" t="s">
        <v>1008</v>
      </c>
      <c r="B857" s="194">
        <v>45060</v>
      </c>
      <c r="C857" s="202">
        <v>1.0053000000000001</v>
      </c>
      <c r="D857" s="202">
        <v>1.0021</v>
      </c>
      <c r="E857" t="s">
        <v>1399</v>
      </c>
      <c r="F857" t="s">
        <v>1485</v>
      </c>
      <c r="H857" s="360">
        <v>1.0053000000000001</v>
      </c>
      <c r="I857" s="360">
        <v>1.0053000000000001</v>
      </c>
      <c r="J857" s="361">
        <f t="shared" si="13"/>
        <v>0</v>
      </c>
    </row>
    <row r="858" spans="1:10" ht="13.5" thickBot="1" x14ac:dyDescent="0.25">
      <c r="A858" s="192" t="s">
        <v>1009</v>
      </c>
      <c r="B858" s="194">
        <v>27340</v>
      </c>
      <c r="C858" s="202">
        <v>0.78770000000000007</v>
      </c>
      <c r="D858" s="202">
        <v>0.8226</v>
      </c>
      <c r="E858" t="s">
        <v>1397</v>
      </c>
      <c r="F858" t="s">
        <v>1486</v>
      </c>
      <c r="H858" s="360">
        <v>0.78770000000000007</v>
      </c>
      <c r="I858" s="360">
        <v>0.78770000000000007</v>
      </c>
      <c r="J858" s="361">
        <f t="shared" si="13"/>
        <v>0</v>
      </c>
    </row>
    <row r="859" spans="1:10" ht="13.5" thickBot="1" x14ac:dyDescent="0.25">
      <c r="A859" s="192" t="s">
        <v>1010</v>
      </c>
      <c r="B859" s="194">
        <v>40380</v>
      </c>
      <c r="C859" s="202">
        <v>0.8579</v>
      </c>
      <c r="D859" s="202">
        <v>0.87819999999999998</v>
      </c>
      <c r="E859" t="s">
        <v>1399</v>
      </c>
      <c r="F859" t="s">
        <v>1485</v>
      </c>
      <c r="H859" s="360">
        <v>0.8579</v>
      </c>
      <c r="I859" s="360">
        <v>0.8580000000000001</v>
      </c>
      <c r="J859" s="361">
        <f t="shared" si="13"/>
        <v>-1.0000000000010001E-4</v>
      </c>
    </row>
    <row r="860" spans="1:10" ht="13.5" thickBot="1" x14ac:dyDescent="0.25">
      <c r="A860" s="192" t="s">
        <v>1012</v>
      </c>
      <c r="B860" s="194">
        <v>36740</v>
      </c>
      <c r="C860" s="202">
        <v>0.89480000000000004</v>
      </c>
      <c r="D860" s="202">
        <v>0.9022</v>
      </c>
      <c r="E860" t="s">
        <v>1396</v>
      </c>
      <c r="F860" t="s">
        <v>1462</v>
      </c>
      <c r="H860" s="360">
        <v>0.89480000000000004</v>
      </c>
      <c r="I860" s="360">
        <v>0.89490000000000003</v>
      </c>
      <c r="J860" s="361">
        <f t="shared" si="13"/>
        <v>-9.9999999999988987E-5</v>
      </c>
    </row>
    <row r="861" spans="1:10" ht="13.5" thickBot="1" x14ac:dyDescent="0.25">
      <c r="A861" s="192" t="s">
        <v>1013</v>
      </c>
      <c r="B861" s="194">
        <v>35614</v>
      </c>
      <c r="C861" s="202">
        <v>1.2776000000000001</v>
      </c>
      <c r="D861" s="202">
        <v>1.2813000000000001</v>
      </c>
      <c r="E861" t="s">
        <v>1399</v>
      </c>
      <c r="F861" t="s">
        <v>1485</v>
      </c>
      <c r="H861" s="360">
        <v>1.2776000000000001</v>
      </c>
      <c r="I861" s="360">
        <v>1.2777000000000001</v>
      </c>
      <c r="J861" s="361">
        <f t="shared" si="13"/>
        <v>-9.9999999999988987E-5</v>
      </c>
    </row>
    <row r="862" spans="1:10" ht="13.5" thickBot="1" x14ac:dyDescent="0.25">
      <c r="A862" s="192" t="s">
        <v>1014</v>
      </c>
      <c r="B862" s="194">
        <v>20500</v>
      </c>
      <c r="C862" s="202">
        <v>0.9869</v>
      </c>
      <c r="D862" s="202">
        <v>0.97970000000000002</v>
      </c>
      <c r="E862" t="s">
        <v>1397</v>
      </c>
      <c r="F862" t="s">
        <v>1486</v>
      </c>
      <c r="H862" s="360">
        <v>0.9869</v>
      </c>
      <c r="I862" s="360">
        <v>0.9870000000000001</v>
      </c>
      <c r="J862" s="361">
        <f t="shared" si="13"/>
        <v>-1.0000000000010001E-4</v>
      </c>
    </row>
    <row r="863" spans="1:10" ht="13.5" thickBot="1" x14ac:dyDescent="0.25">
      <c r="A863" s="192" t="s">
        <v>1015</v>
      </c>
      <c r="B863" s="194">
        <v>13140</v>
      </c>
      <c r="C863" s="202">
        <v>0.89270000000000005</v>
      </c>
      <c r="D863" s="202">
        <v>0.85619999999999996</v>
      </c>
      <c r="E863" t="s">
        <v>1412</v>
      </c>
      <c r="F863" t="s">
        <v>1497</v>
      </c>
      <c r="H863" s="360">
        <v>0.89270000000000005</v>
      </c>
      <c r="I863" s="360">
        <v>0.89270000000000005</v>
      </c>
      <c r="J863" s="361">
        <f t="shared" si="13"/>
        <v>0</v>
      </c>
    </row>
    <row r="864" spans="1:10" ht="13.5" thickBot="1" x14ac:dyDescent="0.25">
      <c r="A864" s="192" t="s">
        <v>1016</v>
      </c>
      <c r="B864" s="194">
        <v>40380</v>
      </c>
      <c r="C864" s="202">
        <v>0.8579</v>
      </c>
      <c r="D864" s="202">
        <v>0.87819999999999998</v>
      </c>
      <c r="E864" t="s">
        <v>1399</v>
      </c>
      <c r="F864" t="s">
        <v>1485</v>
      </c>
      <c r="H864" s="360">
        <v>0.8579</v>
      </c>
      <c r="I864" s="360">
        <v>0.8580000000000001</v>
      </c>
      <c r="J864" s="361">
        <f t="shared" si="13"/>
        <v>-1.0000000000010001E-4</v>
      </c>
    </row>
    <row r="865" spans="1:10" ht="13.5" thickBot="1" x14ac:dyDescent="0.25">
      <c r="A865" s="192" t="s">
        <v>1017</v>
      </c>
      <c r="B865" s="194">
        <v>35380</v>
      </c>
      <c r="C865" s="202">
        <v>0.83240000000000003</v>
      </c>
      <c r="D865" s="202">
        <v>0.82820000000000005</v>
      </c>
      <c r="E865" t="s">
        <v>1390</v>
      </c>
      <c r="F865" t="s">
        <v>1471</v>
      </c>
      <c r="H865" s="360">
        <v>0.83240000000000003</v>
      </c>
      <c r="I865" s="360">
        <v>0.83240000000000003</v>
      </c>
      <c r="J865" s="361">
        <f t="shared" si="13"/>
        <v>0</v>
      </c>
    </row>
    <row r="866" spans="1:10" ht="13.5" thickBot="1" x14ac:dyDescent="0.25">
      <c r="A866" s="192" t="s">
        <v>1018</v>
      </c>
      <c r="B866" s="194">
        <v>41980</v>
      </c>
      <c r="C866" s="202">
        <v>0.4168</v>
      </c>
      <c r="D866" s="202">
        <v>0.42670000000000002</v>
      </c>
      <c r="E866" t="s">
        <v>1394</v>
      </c>
      <c r="F866" t="s">
        <v>1492</v>
      </c>
      <c r="H866" s="360">
        <v>0.4168</v>
      </c>
      <c r="I866" s="360">
        <v>0.4168</v>
      </c>
      <c r="J866" s="361">
        <f t="shared" si="13"/>
        <v>0</v>
      </c>
    </row>
    <row r="867" spans="1:10" ht="13.5" thickBot="1" x14ac:dyDescent="0.25">
      <c r="A867" s="192" t="s">
        <v>1019</v>
      </c>
      <c r="B867" s="194">
        <v>45820</v>
      </c>
      <c r="C867" s="202">
        <v>0.8851</v>
      </c>
      <c r="D867" s="202">
        <v>0.90369999999999995</v>
      </c>
      <c r="E867" t="s">
        <v>1408</v>
      </c>
      <c r="F867" t="s">
        <v>1469</v>
      </c>
      <c r="H867" s="360">
        <v>0.8851</v>
      </c>
      <c r="I867" s="360">
        <v>0.8852000000000001</v>
      </c>
      <c r="J867" s="361">
        <f t="shared" si="13"/>
        <v>-1.0000000000010001E-4</v>
      </c>
    </row>
    <row r="868" spans="1:10" ht="13.5" thickBot="1" x14ac:dyDescent="0.25">
      <c r="A868" s="192" t="s">
        <v>1020</v>
      </c>
      <c r="B868" s="194">
        <v>27620</v>
      </c>
      <c r="C868" s="202">
        <v>0.85030000000000006</v>
      </c>
      <c r="D868" s="202">
        <v>0.84799999999999998</v>
      </c>
      <c r="E868" t="s">
        <v>1419</v>
      </c>
      <c r="F868" t="s">
        <v>1478</v>
      </c>
      <c r="H868" s="360">
        <v>0.85030000000000006</v>
      </c>
      <c r="I868" s="360">
        <v>0.85030000000000006</v>
      </c>
      <c r="J868" s="361">
        <f t="shared" si="13"/>
        <v>0</v>
      </c>
    </row>
    <row r="869" spans="1:10" ht="13.5" thickBot="1" x14ac:dyDescent="0.25">
      <c r="A869" s="192" t="s">
        <v>1021</v>
      </c>
      <c r="B869" s="194">
        <v>46140</v>
      </c>
      <c r="C869" s="202">
        <v>0.86230000000000007</v>
      </c>
      <c r="D869" s="202">
        <v>0.83</v>
      </c>
      <c r="E869" t="s">
        <v>1427</v>
      </c>
      <c r="F869" t="s">
        <v>1489</v>
      </c>
      <c r="H869" s="360">
        <v>0.86230000000000007</v>
      </c>
      <c r="I869" s="360">
        <v>0.86230000000000007</v>
      </c>
      <c r="J869" s="361">
        <f t="shared" si="13"/>
        <v>0</v>
      </c>
    </row>
    <row r="870" spans="1:10" ht="13.5" thickBot="1" x14ac:dyDescent="0.25">
      <c r="A870" s="192" t="s">
        <v>1022</v>
      </c>
      <c r="B870" s="194">
        <v>36740</v>
      </c>
      <c r="C870" s="202">
        <v>0.89480000000000004</v>
      </c>
      <c r="D870" s="202">
        <v>0.9022</v>
      </c>
      <c r="E870" t="s">
        <v>1396</v>
      </c>
      <c r="F870" t="s">
        <v>1462</v>
      </c>
      <c r="H870" s="360">
        <v>0.89480000000000004</v>
      </c>
      <c r="I870" s="360">
        <v>0.89490000000000003</v>
      </c>
      <c r="J870" s="361">
        <f t="shared" si="13"/>
        <v>-9.9999999999988987E-5</v>
      </c>
    </row>
    <row r="871" spans="1:10" ht="13.5" thickBot="1" x14ac:dyDescent="0.25">
      <c r="A871" s="192" t="s">
        <v>1023</v>
      </c>
      <c r="B871" s="194">
        <v>45060</v>
      </c>
      <c r="C871" s="202">
        <v>1.0053000000000001</v>
      </c>
      <c r="D871" s="202">
        <v>1.0021</v>
      </c>
      <c r="E871" t="s">
        <v>1399</v>
      </c>
      <c r="F871" t="s">
        <v>1485</v>
      </c>
      <c r="H871" s="360">
        <v>1.0053000000000001</v>
      </c>
      <c r="I871" s="360">
        <v>1.0053000000000001</v>
      </c>
      <c r="J871" s="361">
        <f t="shared" si="13"/>
        <v>0</v>
      </c>
    </row>
    <row r="872" spans="1:10" ht="13.5" thickBot="1" x14ac:dyDescent="0.25">
      <c r="A872" s="192" t="s">
        <v>1024</v>
      </c>
      <c r="B872" s="194">
        <v>24340</v>
      </c>
      <c r="C872" s="202">
        <v>0.87940000000000007</v>
      </c>
      <c r="D872" s="202">
        <v>0.8821</v>
      </c>
      <c r="E872" t="s">
        <v>1418</v>
      </c>
      <c r="F872" t="s">
        <v>1475</v>
      </c>
      <c r="H872" s="360">
        <v>0.87940000000000007</v>
      </c>
      <c r="I872" s="360">
        <v>0.87940000000000007</v>
      </c>
      <c r="J872" s="361">
        <f t="shared" ref="J872:J935" si="14">+H872-I872</f>
        <v>0</v>
      </c>
    </row>
    <row r="873" spans="1:10" ht="13.5" thickBot="1" x14ac:dyDescent="0.25">
      <c r="A873" s="192" t="s">
        <v>1025</v>
      </c>
      <c r="B873" s="194">
        <v>33740</v>
      </c>
      <c r="C873" s="202">
        <v>0.79139999999999999</v>
      </c>
      <c r="D873" s="202">
        <v>0.81420000000000003</v>
      </c>
      <c r="E873" t="s">
        <v>1390</v>
      </c>
      <c r="F873" t="s">
        <v>1471</v>
      </c>
      <c r="H873" s="360">
        <v>0.79139999999999999</v>
      </c>
      <c r="I873" s="360">
        <v>0.79139999999999999</v>
      </c>
      <c r="J873" s="361">
        <f t="shared" si="14"/>
        <v>0</v>
      </c>
    </row>
    <row r="874" spans="1:10" ht="13.5" thickBot="1" x14ac:dyDescent="0.25">
      <c r="A874" s="192" t="s">
        <v>197</v>
      </c>
      <c r="B874" s="194">
        <v>11540</v>
      </c>
      <c r="C874" s="202">
        <v>0.9264</v>
      </c>
      <c r="D874" s="202">
        <v>0.94489999999999996</v>
      </c>
      <c r="E874" t="s">
        <v>1411</v>
      </c>
      <c r="F874" t="s">
        <v>1503</v>
      </c>
      <c r="H874" s="360">
        <v>0.9264</v>
      </c>
      <c r="I874" s="360">
        <v>0.9264</v>
      </c>
      <c r="J874" s="361">
        <f t="shared" si="14"/>
        <v>0</v>
      </c>
    </row>
    <row r="875" spans="1:10" ht="13.5" thickBot="1" x14ac:dyDescent="0.25">
      <c r="A875" s="192" t="s">
        <v>1026</v>
      </c>
      <c r="B875" s="194">
        <v>14020</v>
      </c>
      <c r="C875" s="202">
        <v>0.94600000000000006</v>
      </c>
      <c r="D875" s="202">
        <v>0.85609999999999997</v>
      </c>
      <c r="E875" t="s">
        <v>1403</v>
      </c>
      <c r="F875" t="s">
        <v>1467</v>
      </c>
      <c r="H875" s="360">
        <v>0.94600000000000006</v>
      </c>
      <c r="I875" s="360">
        <v>0.94610000000000005</v>
      </c>
      <c r="J875" s="361">
        <f t="shared" si="14"/>
        <v>-9.9999999999988987E-5</v>
      </c>
    </row>
    <row r="876" spans="1:10" ht="13.5" thickBot="1" x14ac:dyDescent="0.25">
      <c r="A876" s="192" t="s">
        <v>1027</v>
      </c>
      <c r="B876" s="194">
        <v>14260</v>
      </c>
      <c r="C876" s="202">
        <v>0.92580000000000007</v>
      </c>
      <c r="D876" s="202">
        <v>0.88739999999999997</v>
      </c>
      <c r="E876" t="s">
        <v>1391</v>
      </c>
      <c r="F876" t="s">
        <v>1465</v>
      </c>
      <c r="H876" s="360">
        <v>0.92580000000000007</v>
      </c>
      <c r="I876" s="360">
        <v>0.92590000000000006</v>
      </c>
      <c r="J876" s="361">
        <f t="shared" si="14"/>
        <v>-9.9999999999988987E-5</v>
      </c>
    </row>
    <row r="877" spans="1:10" ht="13.5" thickBot="1" x14ac:dyDescent="0.25">
      <c r="A877" s="192" t="s">
        <v>198</v>
      </c>
      <c r="B877" s="194">
        <v>33340</v>
      </c>
      <c r="C877" s="202">
        <v>0.96800000000000008</v>
      </c>
      <c r="D877" s="202">
        <v>0.98219999999999996</v>
      </c>
      <c r="E877" t="s">
        <v>1411</v>
      </c>
      <c r="F877" t="s">
        <v>1503</v>
      </c>
      <c r="H877" s="360">
        <v>0.96800000000000008</v>
      </c>
      <c r="I877" s="360">
        <v>0.96800000000000008</v>
      </c>
      <c r="J877" s="361">
        <f t="shared" si="14"/>
        <v>0</v>
      </c>
    </row>
    <row r="878" spans="1:10" ht="13.5" thickBot="1" x14ac:dyDescent="0.25">
      <c r="A878" s="192" t="s">
        <v>1028</v>
      </c>
      <c r="B878" s="194">
        <v>48424</v>
      </c>
      <c r="C878" s="202">
        <v>0.91790000000000005</v>
      </c>
      <c r="D878" s="202">
        <v>0.91500000000000004</v>
      </c>
      <c r="E878" t="s">
        <v>1396</v>
      </c>
      <c r="F878" t="s">
        <v>1462</v>
      </c>
      <c r="H878" s="360">
        <v>0.91790000000000005</v>
      </c>
      <c r="I878" s="360">
        <v>0.91800000000000004</v>
      </c>
      <c r="J878" s="361">
        <f t="shared" si="14"/>
        <v>-9.9999999999988987E-5</v>
      </c>
    </row>
    <row r="879" spans="1:10" ht="13.5" thickBot="1" x14ac:dyDescent="0.25">
      <c r="A879" s="192" t="s">
        <v>1029</v>
      </c>
      <c r="B879" s="194">
        <v>35100</v>
      </c>
      <c r="C879" s="202">
        <v>0.82169999999999999</v>
      </c>
      <c r="D879" s="202">
        <v>0.82820000000000005</v>
      </c>
      <c r="E879" t="s">
        <v>1397</v>
      </c>
      <c r="F879" t="s">
        <v>1486</v>
      </c>
      <c r="H879" s="360">
        <v>0.82169999999999999</v>
      </c>
      <c r="I879" s="360">
        <v>0.82169999999999999</v>
      </c>
      <c r="J879" s="361">
        <f t="shared" si="14"/>
        <v>0</v>
      </c>
    </row>
    <row r="880" spans="1:10" ht="13.5" thickBot="1" x14ac:dyDescent="0.25">
      <c r="A880" s="192" t="s">
        <v>173</v>
      </c>
      <c r="B880" s="194">
        <v>19740</v>
      </c>
      <c r="C880" s="202">
        <v>1.0245</v>
      </c>
      <c r="D880" s="202">
        <v>1.0355000000000001</v>
      </c>
      <c r="E880" t="s">
        <v>1392</v>
      </c>
      <c r="F880" t="s">
        <v>1458</v>
      </c>
      <c r="H880" s="360">
        <v>1.0245</v>
      </c>
      <c r="I880" s="360">
        <v>1.0245</v>
      </c>
      <c r="J880" s="361">
        <f t="shared" si="14"/>
        <v>0</v>
      </c>
    </row>
    <row r="881" spans="1:10" ht="13.5" thickBot="1" x14ac:dyDescent="0.25">
      <c r="A881" s="192" t="s">
        <v>1030</v>
      </c>
      <c r="B881" s="194">
        <v>23104</v>
      </c>
      <c r="C881" s="202">
        <v>0.97030000000000005</v>
      </c>
      <c r="D881" s="202">
        <v>0.95899999999999996</v>
      </c>
      <c r="E881" t="s">
        <v>1412</v>
      </c>
      <c r="F881" t="s">
        <v>1497</v>
      </c>
      <c r="H881" s="360">
        <v>0.97030000000000005</v>
      </c>
      <c r="I881" s="360">
        <v>0.97030000000000005</v>
      </c>
      <c r="J881" s="361">
        <f t="shared" si="14"/>
        <v>0</v>
      </c>
    </row>
    <row r="882" spans="1:10" ht="13.5" thickBot="1" x14ac:dyDescent="0.25">
      <c r="A882" s="192" t="s">
        <v>1031</v>
      </c>
      <c r="B882" s="194">
        <v>45300</v>
      </c>
      <c r="C882" s="202">
        <v>0.89419999999999999</v>
      </c>
      <c r="D882" s="202">
        <v>0.90310000000000001</v>
      </c>
      <c r="E882" t="s">
        <v>1396</v>
      </c>
      <c r="F882" t="s">
        <v>1462</v>
      </c>
      <c r="H882" s="360">
        <v>0.89419999999999999</v>
      </c>
      <c r="I882" s="360">
        <v>0.89430000000000009</v>
      </c>
      <c r="J882" s="361">
        <f t="shared" si="14"/>
        <v>-1.0000000000010001E-4</v>
      </c>
    </row>
    <row r="883" spans="1:10" ht="13.5" thickBot="1" x14ac:dyDescent="0.25">
      <c r="A883" s="192" t="s">
        <v>1032</v>
      </c>
      <c r="B883" s="194">
        <v>35614</v>
      </c>
      <c r="C883" s="202">
        <v>1.2776000000000001</v>
      </c>
      <c r="D883" s="202">
        <v>1.2813000000000001</v>
      </c>
      <c r="E883" t="s">
        <v>1414</v>
      </c>
      <c r="F883" t="s">
        <v>1483</v>
      </c>
      <c r="H883" s="360">
        <v>1.2776000000000001</v>
      </c>
      <c r="I883" s="360">
        <v>1.2777000000000001</v>
      </c>
      <c r="J883" s="361">
        <f t="shared" si="14"/>
        <v>-9.9999999999988987E-5</v>
      </c>
    </row>
    <row r="884" spans="1:10" ht="13.5" thickBot="1" x14ac:dyDescent="0.25">
      <c r="A884" s="192" t="s">
        <v>1033</v>
      </c>
      <c r="B884" s="194">
        <v>25020</v>
      </c>
      <c r="C884" s="202">
        <v>0.35489999999999999</v>
      </c>
      <c r="D884" s="202">
        <v>0.3669</v>
      </c>
      <c r="E884" t="s">
        <v>1394</v>
      </c>
      <c r="F884" t="s">
        <v>1492</v>
      </c>
      <c r="H884" s="360">
        <v>0.35489999999999999</v>
      </c>
      <c r="I884" s="360">
        <v>0.35489999999999999</v>
      </c>
      <c r="J884" s="361">
        <f t="shared" si="14"/>
        <v>0</v>
      </c>
    </row>
    <row r="885" spans="1:10" ht="13.5" thickBot="1" x14ac:dyDescent="0.25">
      <c r="A885" s="192" t="s">
        <v>1034</v>
      </c>
      <c r="B885" s="194">
        <v>12060</v>
      </c>
      <c r="C885" s="202">
        <v>0.94900000000000007</v>
      </c>
      <c r="D885" s="202">
        <v>0.93669999999999998</v>
      </c>
      <c r="E885" t="s">
        <v>1416</v>
      </c>
      <c r="F885" t="s">
        <v>1463</v>
      </c>
      <c r="H885" s="360">
        <v>0.94900000000000007</v>
      </c>
      <c r="I885" s="360">
        <v>0.94900000000000007</v>
      </c>
      <c r="J885" s="361">
        <f t="shared" si="14"/>
        <v>0</v>
      </c>
    </row>
    <row r="886" spans="1:10" ht="13.5" thickBot="1" x14ac:dyDescent="0.25">
      <c r="A886" s="192" t="s">
        <v>1035</v>
      </c>
      <c r="B886" s="194">
        <v>46140</v>
      </c>
      <c r="C886" s="202">
        <v>0.86230000000000007</v>
      </c>
      <c r="D886" s="202">
        <v>0.83</v>
      </c>
      <c r="E886" t="s">
        <v>1427</v>
      </c>
      <c r="F886" t="s">
        <v>1489</v>
      </c>
      <c r="H886" s="360">
        <v>0.86230000000000007</v>
      </c>
      <c r="I886" s="360">
        <v>0.86230000000000007</v>
      </c>
      <c r="J886" s="361">
        <f t="shared" si="14"/>
        <v>0</v>
      </c>
    </row>
    <row r="887" spans="1:10" ht="13.5" thickBot="1" x14ac:dyDescent="0.25">
      <c r="A887" s="192" t="s">
        <v>1036</v>
      </c>
      <c r="B887" s="194">
        <v>47580</v>
      </c>
      <c r="C887" s="202">
        <v>0.73270000000000002</v>
      </c>
      <c r="D887" s="202">
        <v>0.72809999999999997</v>
      </c>
      <c r="E887" t="s">
        <v>1416</v>
      </c>
      <c r="F887" t="s">
        <v>1463</v>
      </c>
      <c r="H887" s="360">
        <v>0.73270000000000002</v>
      </c>
      <c r="I887" s="360">
        <v>0.73270000000000002</v>
      </c>
      <c r="J887" s="361">
        <f t="shared" si="14"/>
        <v>0</v>
      </c>
    </row>
    <row r="888" spans="1:10" ht="13.5" thickBot="1" x14ac:dyDescent="0.25">
      <c r="A888" s="192" t="s">
        <v>145</v>
      </c>
      <c r="B888" s="194">
        <v>44060</v>
      </c>
      <c r="C888" s="202">
        <v>1.1414</v>
      </c>
      <c r="D888" s="202">
        <v>1.1373</v>
      </c>
      <c r="E888" t="s">
        <v>1413</v>
      </c>
      <c r="F888" t="s">
        <v>1501</v>
      </c>
      <c r="H888" s="360">
        <v>1.1414</v>
      </c>
      <c r="I888" s="360">
        <v>1.1414</v>
      </c>
      <c r="J888" s="361">
        <f t="shared" si="14"/>
        <v>0</v>
      </c>
    </row>
    <row r="889" spans="1:10" ht="13.5" thickBot="1" x14ac:dyDescent="0.25">
      <c r="A889" s="192" t="s">
        <v>1037</v>
      </c>
      <c r="B889" s="194">
        <v>48900</v>
      </c>
      <c r="C889" s="202">
        <v>0.87270000000000003</v>
      </c>
      <c r="D889" s="202">
        <v>0.86270000000000002</v>
      </c>
      <c r="E889" t="s">
        <v>1397</v>
      </c>
      <c r="F889" t="s">
        <v>1486</v>
      </c>
      <c r="H889" s="360">
        <v>0.87270000000000003</v>
      </c>
      <c r="I889" s="360">
        <v>0.87270000000000003</v>
      </c>
      <c r="J889" s="361">
        <f t="shared" si="14"/>
        <v>0</v>
      </c>
    </row>
    <row r="890" spans="1:10" ht="13.5" thickBot="1" x14ac:dyDescent="0.25">
      <c r="A890" s="192" t="s">
        <v>1038</v>
      </c>
      <c r="B890" s="194">
        <v>17140</v>
      </c>
      <c r="C890" s="202">
        <v>0.93959999999999999</v>
      </c>
      <c r="D890" s="202">
        <v>0.95279999999999998</v>
      </c>
      <c r="E890" t="s">
        <v>1404</v>
      </c>
      <c r="F890" t="s">
        <v>1470</v>
      </c>
      <c r="H890" s="360">
        <v>0.93959999999999999</v>
      </c>
      <c r="I890" s="360">
        <v>0.93959999999999999</v>
      </c>
      <c r="J890" s="361">
        <f t="shared" si="14"/>
        <v>0</v>
      </c>
    </row>
    <row r="891" spans="1:10" ht="13.5" thickBot="1" x14ac:dyDescent="0.25">
      <c r="A891" s="192" t="s">
        <v>1039</v>
      </c>
      <c r="B891" s="194">
        <v>39660</v>
      </c>
      <c r="C891" s="202">
        <v>0.84700000000000009</v>
      </c>
      <c r="D891" s="202">
        <v>0.85809999999999997</v>
      </c>
      <c r="E891" t="s">
        <v>1433</v>
      </c>
      <c r="F891" t="s">
        <v>1495</v>
      </c>
      <c r="H891" s="360">
        <v>0.84700000000000009</v>
      </c>
      <c r="I891" s="360">
        <v>0.84700000000000009</v>
      </c>
      <c r="J891" s="361">
        <f t="shared" si="14"/>
        <v>0</v>
      </c>
    </row>
    <row r="892" spans="1:10" ht="13.5" thickBot="1" x14ac:dyDescent="0.25">
      <c r="A892" s="192" t="s">
        <v>1040</v>
      </c>
      <c r="B892" s="194">
        <v>12620</v>
      </c>
      <c r="C892" s="202">
        <v>0.9769000000000001</v>
      </c>
      <c r="D892" s="202">
        <v>1.0061</v>
      </c>
      <c r="E892" t="s">
        <v>1409</v>
      </c>
      <c r="F892" t="s">
        <v>1472</v>
      </c>
      <c r="H892" s="360">
        <v>0.9769000000000001</v>
      </c>
      <c r="I892" s="360">
        <v>0.9769000000000001</v>
      </c>
      <c r="J892" s="361">
        <f t="shared" si="14"/>
        <v>0</v>
      </c>
    </row>
    <row r="893" spans="1:10" ht="13.5" thickBot="1" x14ac:dyDescent="0.25">
      <c r="A893" s="192" t="s">
        <v>1041</v>
      </c>
      <c r="B893" s="194">
        <v>38660</v>
      </c>
      <c r="C893" s="202">
        <v>0.40210000000000001</v>
      </c>
      <c r="D893" s="202">
        <v>0.40560000000000002</v>
      </c>
      <c r="E893" t="s">
        <v>1394</v>
      </c>
      <c r="F893" t="s">
        <v>1492</v>
      </c>
      <c r="H893" s="360">
        <v>0.40210000000000001</v>
      </c>
      <c r="I893" s="360">
        <v>0.40210000000000001</v>
      </c>
      <c r="J893" s="361">
        <f t="shared" si="14"/>
        <v>0</v>
      </c>
    </row>
    <row r="894" spans="1:10" ht="13.5" thickBot="1" x14ac:dyDescent="0.25">
      <c r="A894" s="192" t="s">
        <v>1042</v>
      </c>
      <c r="B894" s="194">
        <v>37900</v>
      </c>
      <c r="C894" s="202">
        <v>0.90440000000000009</v>
      </c>
      <c r="D894" s="202">
        <v>0.90659999999999996</v>
      </c>
      <c r="E894" t="s">
        <v>1401</v>
      </c>
      <c r="F894" t="s">
        <v>1466</v>
      </c>
      <c r="H894" s="360">
        <v>0.90440000000000009</v>
      </c>
      <c r="I894" s="360">
        <v>0.90440000000000009</v>
      </c>
      <c r="J894" s="361">
        <f t="shared" si="14"/>
        <v>0</v>
      </c>
    </row>
    <row r="895" spans="1:10" ht="13.5" thickBot="1" x14ac:dyDescent="0.25">
      <c r="A895" s="192" t="s">
        <v>1043</v>
      </c>
      <c r="B895" s="194">
        <v>30780</v>
      </c>
      <c r="C895" s="202">
        <v>0.80880000000000007</v>
      </c>
      <c r="D895" s="202">
        <v>0.83379999999999999</v>
      </c>
      <c r="E895" t="s">
        <v>1422</v>
      </c>
      <c r="F895" t="s">
        <v>1456</v>
      </c>
      <c r="H895" s="360">
        <v>0.80880000000000007</v>
      </c>
      <c r="I895" s="360">
        <v>0.80880000000000007</v>
      </c>
      <c r="J895" s="361">
        <f t="shared" si="14"/>
        <v>0</v>
      </c>
    </row>
    <row r="896" spans="1:10" ht="13.5" thickBot="1" x14ac:dyDescent="0.25">
      <c r="A896" s="192" t="s">
        <v>1044</v>
      </c>
      <c r="B896" s="194">
        <v>25620</v>
      </c>
      <c r="C896" s="202">
        <v>0.76550000000000007</v>
      </c>
      <c r="D896" s="202">
        <v>0.77700000000000002</v>
      </c>
      <c r="E896" t="s">
        <v>1432</v>
      </c>
      <c r="F896" t="s">
        <v>1477</v>
      </c>
      <c r="H896" s="360">
        <v>0.76550000000000007</v>
      </c>
      <c r="I896" s="360">
        <v>0.76560000000000006</v>
      </c>
      <c r="J896" s="361">
        <f t="shared" si="14"/>
        <v>-9.9999999999988987E-5</v>
      </c>
    </row>
    <row r="897" spans="1:10" ht="13.5" thickBot="1" x14ac:dyDescent="0.25">
      <c r="A897" s="192" t="s">
        <v>1045</v>
      </c>
      <c r="B897" s="194">
        <v>18140</v>
      </c>
      <c r="C897" s="202">
        <v>0.96790000000000009</v>
      </c>
      <c r="D897" s="202">
        <v>0.97919999999999996</v>
      </c>
      <c r="E897" t="s">
        <v>1405</v>
      </c>
      <c r="F897" t="s">
        <v>1488</v>
      </c>
      <c r="H897" s="360">
        <v>0.96790000000000009</v>
      </c>
      <c r="I897" s="360">
        <v>0.96790000000000009</v>
      </c>
      <c r="J897" s="361">
        <f t="shared" si="14"/>
        <v>0</v>
      </c>
    </row>
    <row r="898" spans="1:10" ht="13.5" thickBot="1" x14ac:dyDescent="0.25">
      <c r="A898" s="192" t="s">
        <v>1046</v>
      </c>
      <c r="B898" s="194">
        <v>25420</v>
      </c>
      <c r="C898" s="202">
        <v>0.9385</v>
      </c>
      <c r="D898" s="202">
        <v>0.93610000000000004</v>
      </c>
      <c r="E898" t="s">
        <v>1393</v>
      </c>
      <c r="F898" t="s">
        <v>1491</v>
      </c>
      <c r="H898" s="360">
        <v>0.9385</v>
      </c>
      <c r="I898" s="360">
        <v>0.9385</v>
      </c>
      <c r="J898" s="361">
        <f t="shared" si="14"/>
        <v>0</v>
      </c>
    </row>
    <row r="899" spans="1:10" ht="13.5" thickBot="1" x14ac:dyDescent="0.25">
      <c r="A899" s="192" t="s">
        <v>1047</v>
      </c>
      <c r="B899" s="194">
        <v>20500</v>
      </c>
      <c r="C899" s="202">
        <v>0.9869</v>
      </c>
      <c r="D899" s="202">
        <v>0.97970000000000002</v>
      </c>
      <c r="E899" t="s">
        <v>1397</v>
      </c>
      <c r="F899" t="s">
        <v>1486</v>
      </c>
      <c r="H899" s="360">
        <v>0.9869</v>
      </c>
      <c r="I899" s="360">
        <v>0.9870000000000001</v>
      </c>
      <c r="J899" s="361">
        <f t="shared" si="14"/>
        <v>-1.0000000000010001E-4</v>
      </c>
    </row>
    <row r="900" spans="1:10" ht="13.5" thickBot="1" x14ac:dyDescent="0.25">
      <c r="A900" s="192" t="s">
        <v>1048</v>
      </c>
      <c r="B900" s="194">
        <v>40060</v>
      </c>
      <c r="C900" s="202">
        <v>0.92810000000000004</v>
      </c>
      <c r="D900" s="202">
        <v>0.92949999999999999</v>
      </c>
      <c r="E900" t="s">
        <v>1400</v>
      </c>
      <c r="F900" t="s">
        <v>1500</v>
      </c>
      <c r="H900" s="360">
        <v>0.92810000000000004</v>
      </c>
      <c r="I900" s="360">
        <v>0.92810000000000004</v>
      </c>
      <c r="J900" s="361">
        <f t="shared" si="14"/>
        <v>0</v>
      </c>
    </row>
    <row r="901" spans="1:10" ht="13.5" thickBot="1" x14ac:dyDescent="0.25">
      <c r="A901" s="192" t="s">
        <v>1049</v>
      </c>
      <c r="B901" s="194">
        <v>37964</v>
      </c>
      <c r="C901" s="202">
        <v>1.1036000000000001</v>
      </c>
      <c r="D901" s="202">
        <v>1.0938000000000001</v>
      </c>
      <c r="E901" t="s">
        <v>1393</v>
      </c>
      <c r="F901" t="s">
        <v>1491</v>
      </c>
      <c r="H901" s="360">
        <v>1.1036000000000001</v>
      </c>
      <c r="I901" s="360">
        <v>1.1037000000000001</v>
      </c>
      <c r="J901" s="361">
        <f t="shared" si="14"/>
        <v>-9.9999999999988987E-5</v>
      </c>
    </row>
    <row r="902" spans="1:10" ht="13.5" thickBot="1" x14ac:dyDescent="0.25">
      <c r="A902" s="192" t="s">
        <v>1050</v>
      </c>
      <c r="B902" s="194">
        <v>16580</v>
      </c>
      <c r="C902" s="202">
        <v>0.85860000000000003</v>
      </c>
      <c r="D902" s="202">
        <v>0.8851</v>
      </c>
      <c r="E902" t="s">
        <v>1401</v>
      </c>
      <c r="F902" t="s">
        <v>1466</v>
      </c>
      <c r="H902" s="360">
        <v>0.85860000000000003</v>
      </c>
      <c r="I902" s="360">
        <v>0.85870000000000002</v>
      </c>
      <c r="J902" s="361">
        <f t="shared" si="14"/>
        <v>-9.9999999999988987E-5</v>
      </c>
    </row>
    <row r="903" spans="1:10" ht="13.5" thickBot="1" x14ac:dyDescent="0.25">
      <c r="A903" s="192" t="s">
        <v>1051</v>
      </c>
      <c r="B903" s="194">
        <v>18140</v>
      </c>
      <c r="C903" s="202">
        <v>0.96790000000000009</v>
      </c>
      <c r="D903" s="202">
        <v>0.97919999999999996</v>
      </c>
      <c r="E903" t="s">
        <v>1405</v>
      </c>
      <c r="F903" t="s">
        <v>1488</v>
      </c>
      <c r="H903" s="360">
        <v>0.96790000000000009</v>
      </c>
      <c r="I903" s="360">
        <v>0.96790000000000009</v>
      </c>
      <c r="J903" s="361">
        <f t="shared" si="14"/>
        <v>0</v>
      </c>
    </row>
    <row r="904" spans="1:10" ht="13.5" thickBot="1" x14ac:dyDescent="0.25">
      <c r="A904" s="192" t="s">
        <v>1052</v>
      </c>
      <c r="B904" s="194">
        <v>46220</v>
      </c>
      <c r="C904" s="202">
        <v>0.79210000000000003</v>
      </c>
      <c r="D904" s="202">
        <v>0.77180000000000004</v>
      </c>
      <c r="E904" t="s">
        <v>1415</v>
      </c>
      <c r="F904" t="s">
        <v>1453</v>
      </c>
      <c r="H904" s="360">
        <v>0.79210000000000003</v>
      </c>
      <c r="I904" s="360">
        <v>0.79210000000000003</v>
      </c>
      <c r="J904" s="361">
        <f t="shared" si="14"/>
        <v>0</v>
      </c>
    </row>
    <row r="905" spans="1:10" ht="13.5" thickBot="1" x14ac:dyDescent="0.25">
      <c r="A905" s="192" t="s">
        <v>1053</v>
      </c>
      <c r="B905" s="194">
        <v>12060</v>
      </c>
      <c r="C905" s="202">
        <v>0.94900000000000007</v>
      </c>
      <c r="D905" s="202">
        <v>0.93669999999999998</v>
      </c>
      <c r="E905" t="s">
        <v>1416</v>
      </c>
      <c r="F905" t="s">
        <v>1463</v>
      </c>
      <c r="H905" s="360">
        <v>0.94900000000000007</v>
      </c>
      <c r="I905" s="360">
        <v>0.94900000000000007</v>
      </c>
      <c r="J905" s="361">
        <f t="shared" si="14"/>
        <v>0</v>
      </c>
    </row>
    <row r="906" spans="1:10" ht="13.5" thickBot="1" x14ac:dyDescent="0.25">
      <c r="A906" s="192" t="s">
        <v>1054</v>
      </c>
      <c r="B906" s="194">
        <v>24860</v>
      </c>
      <c r="C906" s="202">
        <v>0.8973000000000001</v>
      </c>
      <c r="D906" s="202">
        <v>0.92430000000000001</v>
      </c>
      <c r="E906" t="s">
        <v>1395</v>
      </c>
      <c r="F906" t="s">
        <v>1494</v>
      </c>
      <c r="H906" s="360">
        <v>0.8973000000000001</v>
      </c>
      <c r="I906" s="360">
        <v>0.89740000000000009</v>
      </c>
      <c r="J906" s="361">
        <f t="shared" si="14"/>
        <v>-9.9999999999988987E-5</v>
      </c>
    </row>
    <row r="907" spans="1:10" ht="13.5" thickBot="1" x14ac:dyDescent="0.25">
      <c r="A907" s="192" t="s">
        <v>148</v>
      </c>
      <c r="B907" s="194">
        <v>45104</v>
      </c>
      <c r="C907" s="202">
        <v>1.1571</v>
      </c>
      <c r="D907" s="202">
        <v>1.1759999999999999</v>
      </c>
      <c r="E907" t="s">
        <v>1413</v>
      </c>
      <c r="F907" t="s">
        <v>1501</v>
      </c>
      <c r="H907" s="360">
        <v>1.1571</v>
      </c>
      <c r="I907" s="360">
        <v>1.1571</v>
      </c>
      <c r="J907" s="361">
        <f t="shared" si="14"/>
        <v>0</v>
      </c>
    </row>
    <row r="908" spans="1:10" ht="13.5" thickBot="1" x14ac:dyDescent="0.25">
      <c r="A908" s="192" t="s">
        <v>199</v>
      </c>
      <c r="B908" s="194">
        <v>33460</v>
      </c>
      <c r="C908" s="202">
        <v>1.1206</v>
      </c>
      <c r="D908" s="202">
        <v>1.1294999999999999</v>
      </c>
      <c r="E908" t="s">
        <v>1411</v>
      </c>
      <c r="F908" t="s">
        <v>1503</v>
      </c>
      <c r="H908" s="360">
        <v>1.1206</v>
      </c>
      <c r="I908" s="360">
        <v>1.1206</v>
      </c>
      <c r="J908" s="361">
        <f t="shared" si="14"/>
        <v>0</v>
      </c>
    </row>
    <row r="909" spans="1:10" ht="13.5" thickBot="1" x14ac:dyDescent="0.25">
      <c r="A909" s="192" t="s">
        <v>1055</v>
      </c>
      <c r="B909" s="194">
        <v>12060</v>
      </c>
      <c r="C909" s="202">
        <v>0.94900000000000007</v>
      </c>
      <c r="D909" s="202">
        <v>0.93669999999999998</v>
      </c>
      <c r="E909" t="s">
        <v>1416</v>
      </c>
      <c r="F909" t="s">
        <v>1463</v>
      </c>
      <c r="H909" s="360">
        <v>0.94900000000000007</v>
      </c>
      <c r="I909" s="360">
        <v>0.94900000000000007</v>
      </c>
      <c r="J909" s="361">
        <f t="shared" si="14"/>
        <v>0</v>
      </c>
    </row>
    <row r="910" spans="1:10" ht="13.5" thickBot="1" x14ac:dyDescent="0.25">
      <c r="A910" s="192" t="s">
        <v>1056</v>
      </c>
      <c r="B910" s="194">
        <v>35084</v>
      </c>
      <c r="C910" s="202">
        <v>1.1418000000000001</v>
      </c>
      <c r="D910" s="202">
        <v>1.1443000000000001</v>
      </c>
      <c r="E910" t="s">
        <v>1393</v>
      </c>
      <c r="F910" t="s">
        <v>1491</v>
      </c>
      <c r="H910" s="360">
        <v>1.1418000000000001</v>
      </c>
      <c r="I910" s="360">
        <v>1.1418000000000001</v>
      </c>
      <c r="J910" s="361">
        <f t="shared" si="14"/>
        <v>0</v>
      </c>
    </row>
    <row r="911" spans="1:10" ht="13.5" thickBot="1" x14ac:dyDescent="0.25">
      <c r="A911" s="192" t="s">
        <v>1057</v>
      </c>
      <c r="B911" s="194">
        <v>46060</v>
      </c>
      <c r="C911" s="202">
        <v>0.8337</v>
      </c>
      <c r="D911" s="202">
        <v>0.85640000000000005</v>
      </c>
      <c r="E911" t="s">
        <v>1431</v>
      </c>
      <c r="F911" t="s">
        <v>1455</v>
      </c>
      <c r="H911" s="360">
        <v>0.8337</v>
      </c>
      <c r="I911" s="360">
        <v>0.8337</v>
      </c>
      <c r="J911" s="361">
        <f t="shared" si="14"/>
        <v>0</v>
      </c>
    </row>
    <row r="912" spans="1:10" ht="13.5" thickBot="1" x14ac:dyDescent="0.25">
      <c r="A912" s="192" t="s">
        <v>1058</v>
      </c>
      <c r="B912" s="194">
        <v>38060</v>
      </c>
      <c r="C912" s="202">
        <v>0.9909</v>
      </c>
      <c r="D912" s="202">
        <v>1.0083</v>
      </c>
      <c r="E912" t="s">
        <v>1431</v>
      </c>
      <c r="F912" t="s">
        <v>1455</v>
      </c>
      <c r="H912" s="360">
        <v>0.9909</v>
      </c>
      <c r="I912" s="360">
        <v>0.9910000000000001</v>
      </c>
      <c r="J912" s="361">
        <f t="shared" si="14"/>
        <v>-1.0000000000010001E-4</v>
      </c>
    </row>
    <row r="913" spans="1:10" ht="13.5" thickBot="1" x14ac:dyDescent="0.25">
      <c r="A913" s="192" t="s">
        <v>1059</v>
      </c>
      <c r="B913" s="194">
        <v>45300</v>
      </c>
      <c r="C913" s="202">
        <v>0.89419999999999999</v>
      </c>
      <c r="D913" s="202">
        <v>0.90310000000000001</v>
      </c>
      <c r="E913" t="s">
        <v>1396</v>
      </c>
      <c r="F913" t="s">
        <v>1462</v>
      </c>
      <c r="H913" s="360">
        <v>0.89419999999999999</v>
      </c>
      <c r="I913" s="360">
        <v>0.89430000000000009</v>
      </c>
      <c r="J913" s="361">
        <f t="shared" si="14"/>
        <v>-1.0000000000010001E-4</v>
      </c>
    </row>
    <row r="914" spans="1:10" ht="13.5" thickBot="1" x14ac:dyDescent="0.25">
      <c r="A914" s="192" t="s">
        <v>1060</v>
      </c>
      <c r="B914" s="194">
        <v>24780</v>
      </c>
      <c r="C914" s="202">
        <v>0.9375</v>
      </c>
      <c r="D914" s="202">
        <v>0.92459999999999998</v>
      </c>
      <c r="E914" t="s">
        <v>1397</v>
      </c>
      <c r="F914" t="s">
        <v>1486</v>
      </c>
      <c r="H914" s="360">
        <v>0.9375</v>
      </c>
      <c r="I914" s="360">
        <v>0.9375</v>
      </c>
      <c r="J914" s="361">
        <f t="shared" si="14"/>
        <v>0</v>
      </c>
    </row>
    <row r="915" spans="1:10" ht="13.5" thickBot="1" x14ac:dyDescent="0.25">
      <c r="A915" s="192" t="s">
        <v>1062</v>
      </c>
      <c r="B915" s="194">
        <v>35380</v>
      </c>
      <c r="C915" s="202">
        <v>0.83240000000000003</v>
      </c>
      <c r="D915" s="202">
        <v>0.82820000000000005</v>
      </c>
      <c r="E915" t="s">
        <v>1390</v>
      </c>
      <c r="F915" t="s">
        <v>1471</v>
      </c>
      <c r="H915" s="360">
        <v>0.83240000000000003</v>
      </c>
      <c r="I915" s="360">
        <v>0.83240000000000003</v>
      </c>
      <c r="J915" s="361">
        <f t="shared" si="14"/>
        <v>0</v>
      </c>
    </row>
    <row r="916" spans="1:10" ht="13.5" thickBot="1" x14ac:dyDescent="0.25">
      <c r="A916" s="192" t="s">
        <v>1063</v>
      </c>
      <c r="B916" s="194">
        <v>28140</v>
      </c>
      <c r="C916" s="202">
        <v>0.92800000000000005</v>
      </c>
      <c r="D916" s="202">
        <v>0.92589999999999995</v>
      </c>
      <c r="E916" t="s">
        <v>1419</v>
      </c>
      <c r="F916" t="s">
        <v>1478</v>
      </c>
      <c r="H916" s="360">
        <v>0.92800000000000005</v>
      </c>
      <c r="I916" s="360">
        <v>0.92800000000000005</v>
      </c>
      <c r="J916" s="361">
        <f t="shared" si="14"/>
        <v>0</v>
      </c>
    </row>
    <row r="917" spans="1:10" ht="13.5" thickBot="1" x14ac:dyDescent="0.25">
      <c r="A917" s="192" t="s">
        <v>1064</v>
      </c>
      <c r="B917" s="194">
        <v>43580</v>
      </c>
      <c r="C917" s="202">
        <v>0.8508</v>
      </c>
      <c r="D917" s="202">
        <v>0.84470000000000001</v>
      </c>
      <c r="E917" t="s">
        <v>1420</v>
      </c>
      <c r="F917" t="s">
        <v>1468</v>
      </c>
      <c r="H917" s="360">
        <v>0.8508</v>
      </c>
      <c r="I917" s="360">
        <v>0.8508</v>
      </c>
      <c r="J917" s="361">
        <f t="shared" si="14"/>
        <v>0</v>
      </c>
    </row>
    <row r="918" spans="1:10" ht="13.5" thickBot="1" x14ac:dyDescent="0.25">
      <c r="A918" s="192" t="s">
        <v>1065</v>
      </c>
      <c r="B918" s="194">
        <v>14454</v>
      </c>
      <c r="C918" s="202">
        <v>1.2558</v>
      </c>
      <c r="D918" s="202">
        <v>1.2897000000000001</v>
      </c>
      <c r="E918" t="s">
        <v>1417</v>
      </c>
      <c r="F918" t="s">
        <v>1474</v>
      </c>
      <c r="H918" s="360">
        <v>1.2558</v>
      </c>
      <c r="I918" s="360">
        <v>1.2559</v>
      </c>
      <c r="J918" s="361">
        <f t="shared" si="14"/>
        <v>-9.9999999999988987E-5</v>
      </c>
    </row>
    <row r="919" spans="1:10" ht="13.5" thickBot="1" x14ac:dyDescent="0.25">
      <c r="A919" s="192" t="s">
        <v>1066</v>
      </c>
      <c r="B919" s="194">
        <v>27860</v>
      </c>
      <c r="C919" s="202">
        <v>0.78200000000000003</v>
      </c>
      <c r="D919" s="202">
        <v>0.78549999999999998</v>
      </c>
      <c r="E919" t="s">
        <v>1422</v>
      </c>
      <c r="F919" t="s">
        <v>1456</v>
      </c>
      <c r="H919" s="360">
        <v>0.78200000000000003</v>
      </c>
      <c r="I919" s="360">
        <v>0.78210000000000002</v>
      </c>
      <c r="J919" s="361">
        <f t="shared" si="14"/>
        <v>-9.9999999999988987E-5</v>
      </c>
    </row>
    <row r="920" spans="1:10" ht="13.5" thickBot="1" x14ac:dyDescent="0.25">
      <c r="A920" s="192" t="s">
        <v>1067</v>
      </c>
      <c r="B920" s="194">
        <v>12940</v>
      </c>
      <c r="C920" s="202">
        <v>0.79610000000000003</v>
      </c>
      <c r="D920" s="202">
        <v>0.76780000000000004</v>
      </c>
      <c r="E920" t="s">
        <v>1390</v>
      </c>
      <c r="F920" t="s">
        <v>1471</v>
      </c>
      <c r="H920" s="360">
        <v>0.79610000000000003</v>
      </c>
      <c r="I920" s="360">
        <v>0.79610000000000003</v>
      </c>
      <c r="J920" s="361">
        <f t="shared" si="14"/>
        <v>0</v>
      </c>
    </row>
    <row r="921" spans="1:10" ht="13.5" thickBot="1" x14ac:dyDescent="0.25">
      <c r="A921" s="192" t="s">
        <v>1068</v>
      </c>
      <c r="B921" s="194">
        <v>29460</v>
      </c>
      <c r="C921" s="202">
        <v>0.7883</v>
      </c>
      <c r="D921" s="202">
        <v>0.80320000000000003</v>
      </c>
      <c r="E921" t="s">
        <v>1396</v>
      </c>
      <c r="F921" t="s">
        <v>1462</v>
      </c>
      <c r="H921" s="360">
        <v>0.7883</v>
      </c>
      <c r="I921" s="360">
        <v>0.7883</v>
      </c>
      <c r="J921" s="361">
        <f t="shared" si="14"/>
        <v>0</v>
      </c>
    </row>
    <row r="922" spans="1:10" ht="13.5" thickBot="1" x14ac:dyDescent="0.25">
      <c r="A922" s="192" t="s">
        <v>1069</v>
      </c>
      <c r="B922" s="194">
        <v>19780</v>
      </c>
      <c r="C922" s="202">
        <v>0.92570000000000008</v>
      </c>
      <c r="D922" s="202">
        <v>0.93069999999999997</v>
      </c>
      <c r="E922" t="s">
        <v>1420</v>
      </c>
      <c r="F922" t="s">
        <v>1468</v>
      </c>
      <c r="H922" s="360">
        <v>0.92570000000000008</v>
      </c>
      <c r="I922" s="360">
        <v>0.92570000000000008</v>
      </c>
      <c r="J922" s="361">
        <f t="shared" si="14"/>
        <v>0</v>
      </c>
    </row>
    <row r="923" spans="1:10" ht="13.5" thickBot="1" x14ac:dyDescent="0.25">
      <c r="A923" s="192" t="s">
        <v>1070</v>
      </c>
      <c r="B923" s="194">
        <v>24220</v>
      </c>
      <c r="C923" s="202">
        <v>0.7298</v>
      </c>
      <c r="D923" s="202">
        <v>0.79269999999999996</v>
      </c>
      <c r="E923" t="s">
        <v>1421</v>
      </c>
      <c r="F923" t="s">
        <v>1476</v>
      </c>
      <c r="H923" s="360">
        <v>0.7298</v>
      </c>
      <c r="I923" s="360">
        <v>0.7298</v>
      </c>
      <c r="J923" s="361">
        <f t="shared" si="14"/>
        <v>0</v>
      </c>
    </row>
    <row r="924" spans="1:10" ht="13.5" thickBot="1" x14ac:dyDescent="0.25">
      <c r="A924" s="192" t="s">
        <v>1071</v>
      </c>
      <c r="B924" s="194">
        <v>44180</v>
      </c>
      <c r="C924" s="202">
        <v>0.78950000000000009</v>
      </c>
      <c r="D924" s="202">
        <v>0.84089999999999998</v>
      </c>
      <c r="E924" t="s">
        <v>1419</v>
      </c>
      <c r="F924" t="s">
        <v>1478</v>
      </c>
      <c r="H924" s="360">
        <v>0.78950000000000009</v>
      </c>
      <c r="I924" s="360">
        <v>0.78950000000000009</v>
      </c>
      <c r="J924" s="361">
        <f t="shared" si="14"/>
        <v>0</v>
      </c>
    </row>
    <row r="925" spans="1:10" ht="13.5" thickBot="1" x14ac:dyDescent="0.25">
      <c r="A925" s="192" t="s">
        <v>1072</v>
      </c>
      <c r="B925" s="194">
        <v>41420</v>
      </c>
      <c r="C925" s="202">
        <v>1.0756000000000001</v>
      </c>
      <c r="D925" s="202">
        <v>1.0714999999999999</v>
      </c>
      <c r="E925" t="s">
        <v>1423</v>
      </c>
      <c r="F925" t="s">
        <v>1490</v>
      </c>
      <c r="H925" s="360">
        <v>1.0756000000000001</v>
      </c>
      <c r="I925" s="360">
        <v>1.0757000000000001</v>
      </c>
      <c r="J925" s="361">
        <f t="shared" si="14"/>
        <v>-9.9999999999988987E-5</v>
      </c>
    </row>
    <row r="926" spans="1:10" ht="13.5" thickBot="1" x14ac:dyDescent="0.25">
      <c r="A926" s="192" t="s">
        <v>1073</v>
      </c>
      <c r="B926" s="194">
        <v>17420</v>
      </c>
      <c r="C926" s="202">
        <v>0.71140000000000003</v>
      </c>
      <c r="D926" s="202">
        <v>0.73570000000000002</v>
      </c>
      <c r="E926" t="s">
        <v>1407</v>
      </c>
      <c r="F926" t="s">
        <v>1496</v>
      </c>
      <c r="H926" s="360">
        <v>0.71140000000000003</v>
      </c>
      <c r="I926" s="360">
        <v>0.71140000000000003</v>
      </c>
      <c r="J926" s="361">
        <f t="shared" si="14"/>
        <v>0</v>
      </c>
    </row>
    <row r="927" spans="1:10" ht="13.5" thickBot="1" x14ac:dyDescent="0.25">
      <c r="A927" s="192" t="s">
        <v>1074</v>
      </c>
      <c r="B927" s="194">
        <v>38660</v>
      </c>
      <c r="C927" s="202">
        <v>0.40210000000000001</v>
      </c>
      <c r="D927" s="202">
        <v>0.40560000000000002</v>
      </c>
      <c r="E927" t="s">
        <v>1394</v>
      </c>
      <c r="F927" t="s">
        <v>1492</v>
      </c>
      <c r="H927" s="360">
        <v>0.40210000000000001</v>
      </c>
      <c r="I927" s="360">
        <v>0.40210000000000001</v>
      </c>
      <c r="J927" s="361">
        <f t="shared" si="14"/>
        <v>0</v>
      </c>
    </row>
    <row r="928" spans="1:10" ht="13.5" thickBot="1" x14ac:dyDescent="0.25">
      <c r="A928" s="192" t="s">
        <v>1075</v>
      </c>
      <c r="B928" s="194">
        <v>47260</v>
      </c>
      <c r="C928" s="202">
        <v>0.8901</v>
      </c>
      <c r="D928" s="202">
        <v>0.90090000000000003</v>
      </c>
      <c r="E928" t="s">
        <v>1400</v>
      </c>
      <c r="F928" t="s">
        <v>1500</v>
      </c>
      <c r="H928" s="360">
        <v>0.8901</v>
      </c>
      <c r="I928" s="360">
        <v>0.8901</v>
      </c>
      <c r="J928" s="361">
        <f t="shared" si="14"/>
        <v>0</v>
      </c>
    </row>
    <row r="929" spans="1:10" ht="13.5" thickBot="1" x14ac:dyDescent="0.25">
      <c r="A929" s="192" t="s">
        <v>1076</v>
      </c>
      <c r="B929" s="194">
        <v>10420</v>
      </c>
      <c r="C929" s="202">
        <v>0.82890000000000008</v>
      </c>
      <c r="D929" s="202">
        <v>0.82589999999999997</v>
      </c>
      <c r="E929" t="s">
        <v>1405</v>
      </c>
      <c r="F929" t="s">
        <v>1488</v>
      </c>
      <c r="H929" s="360">
        <v>0.82890000000000008</v>
      </c>
      <c r="I929" s="360">
        <v>0.82890000000000008</v>
      </c>
      <c r="J929" s="361">
        <f t="shared" si="14"/>
        <v>0</v>
      </c>
    </row>
    <row r="930" spans="1:10" ht="13.5" thickBot="1" x14ac:dyDescent="0.25">
      <c r="A930" s="192" t="s">
        <v>1077</v>
      </c>
      <c r="B930" s="194">
        <v>23844</v>
      </c>
      <c r="C930" s="202">
        <v>0.93220000000000003</v>
      </c>
      <c r="D930" s="202">
        <v>0.96179999999999999</v>
      </c>
      <c r="E930" t="s">
        <v>1403</v>
      </c>
      <c r="F930" t="s">
        <v>1467</v>
      </c>
      <c r="H930" s="360">
        <v>0.93220000000000003</v>
      </c>
      <c r="I930" s="360">
        <v>0.93230000000000002</v>
      </c>
      <c r="J930" s="361">
        <f t="shared" si="14"/>
        <v>-9.9999999999988987E-5</v>
      </c>
    </row>
    <row r="931" spans="1:10" ht="13.5" thickBot="1" x14ac:dyDescent="0.25">
      <c r="A931" s="192" t="s">
        <v>1078</v>
      </c>
      <c r="B931" s="194">
        <v>47260</v>
      </c>
      <c r="C931" s="202">
        <v>0.8901</v>
      </c>
      <c r="D931" s="202">
        <v>0.90090000000000003</v>
      </c>
      <c r="E931" t="s">
        <v>1400</v>
      </c>
      <c r="F931" t="s">
        <v>1500</v>
      </c>
      <c r="H931" s="360">
        <v>0.8901</v>
      </c>
      <c r="I931" s="360">
        <v>0.8901</v>
      </c>
      <c r="J931" s="361">
        <f t="shared" si="14"/>
        <v>0</v>
      </c>
    </row>
    <row r="932" spans="1:10" ht="13.5" thickBot="1" x14ac:dyDescent="0.25">
      <c r="A932" s="192" t="s">
        <v>1079</v>
      </c>
      <c r="B932" s="194">
        <v>21780</v>
      </c>
      <c r="C932" s="202">
        <v>0.90780000000000005</v>
      </c>
      <c r="D932" s="202">
        <v>0.89790000000000003</v>
      </c>
      <c r="E932" t="s">
        <v>1403</v>
      </c>
      <c r="F932" t="s">
        <v>1467</v>
      </c>
      <c r="H932" s="360">
        <v>0.90780000000000005</v>
      </c>
      <c r="I932" s="360">
        <v>0.90780000000000005</v>
      </c>
      <c r="J932" s="361">
        <f t="shared" si="14"/>
        <v>0</v>
      </c>
    </row>
    <row r="933" spans="1:10" ht="13.5" thickBot="1" x14ac:dyDescent="0.25">
      <c r="A933" s="192" t="s">
        <v>1080</v>
      </c>
      <c r="B933" s="194">
        <v>31740</v>
      </c>
      <c r="C933" s="202">
        <v>0.88890000000000002</v>
      </c>
      <c r="D933" s="202">
        <v>0.8458</v>
      </c>
      <c r="E933" t="s">
        <v>1408</v>
      </c>
      <c r="F933" t="s">
        <v>1469</v>
      </c>
      <c r="H933" s="360">
        <v>0.88890000000000002</v>
      </c>
      <c r="I933" s="360">
        <v>0.88890000000000002</v>
      </c>
      <c r="J933" s="361">
        <f t="shared" si="14"/>
        <v>0</v>
      </c>
    </row>
    <row r="934" spans="1:10" ht="13.5" thickBot="1" x14ac:dyDescent="0.25">
      <c r="A934" s="192" t="s">
        <v>1081</v>
      </c>
      <c r="B934" s="194">
        <v>36540</v>
      </c>
      <c r="C934" s="202">
        <v>0.93890000000000007</v>
      </c>
      <c r="D934" s="202">
        <v>0.94330000000000003</v>
      </c>
      <c r="E934" t="s">
        <v>1420</v>
      </c>
      <c r="F934" t="s">
        <v>1468</v>
      </c>
      <c r="H934" s="360">
        <v>0.93890000000000007</v>
      </c>
      <c r="I934" s="360">
        <v>0.93900000000000006</v>
      </c>
      <c r="J934" s="361">
        <f t="shared" si="14"/>
        <v>-9.9999999999988987E-5</v>
      </c>
    </row>
    <row r="935" spans="1:10" ht="13.5" thickBot="1" x14ac:dyDescent="0.25">
      <c r="A935" s="192" t="s">
        <v>1082</v>
      </c>
      <c r="B935" s="194">
        <v>11100</v>
      </c>
      <c r="C935" s="202">
        <v>0.81570000000000009</v>
      </c>
      <c r="D935" s="202">
        <v>0.83479999999999999</v>
      </c>
      <c r="E935" t="s">
        <v>1412</v>
      </c>
      <c r="F935" t="s">
        <v>1497</v>
      </c>
      <c r="H935" s="360">
        <v>0.81570000000000009</v>
      </c>
      <c r="I935" s="360">
        <v>0.81570000000000009</v>
      </c>
      <c r="J935" s="361">
        <f t="shared" si="14"/>
        <v>0</v>
      </c>
    </row>
    <row r="936" spans="1:10" ht="13.5" thickBot="1" x14ac:dyDescent="0.25">
      <c r="A936" s="192" t="s">
        <v>1083</v>
      </c>
      <c r="B936" s="194">
        <v>40060</v>
      </c>
      <c r="C936" s="202">
        <v>0.92810000000000004</v>
      </c>
      <c r="D936" s="202">
        <v>0.92949999999999999</v>
      </c>
      <c r="E936" t="s">
        <v>1400</v>
      </c>
      <c r="F936" t="s">
        <v>1500</v>
      </c>
      <c r="H936" s="360">
        <v>0.92810000000000004</v>
      </c>
      <c r="I936" s="360">
        <v>0.92810000000000004</v>
      </c>
      <c r="J936" s="361">
        <f t="shared" ref="J936:J999" si="15">+H936-I936</f>
        <v>0</v>
      </c>
    </row>
    <row r="937" spans="1:10" ht="13.5" thickBot="1" x14ac:dyDescent="0.25">
      <c r="A937" s="192" t="s">
        <v>1084</v>
      </c>
      <c r="B937" s="194">
        <v>34060</v>
      </c>
      <c r="C937" s="202">
        <v>0.82350000000000001</v>
      </c>
      <c r="D937" s="202">
        <v>0.79090000000000005</v>
      </c>
      <c r="E937" t="s">
        <v>1402</v>
      </c>
      <c r="F937" t="s">
        <v>1502</v>
      </c>
      <c r="H937" s="360">
        <v>0.82350000000000001</v>
      </c>
      <c r="I937" s="360">
        <v>0.82350000000000001</v>
      </c>
      <c r="J937" s="361">
        <f t="shared" si="15"/>
        <v>0</v>
      </c>
    </row>
    <row r="938" spans="1:10" ht="13.5" thickBot="1" x14ac:dyDescent="0.25">
      <c r="A938" s="192" t="s">
        <v>1085</v>
      </c>
      <c r="B938" s="194">
        <v>40060</v>
      </c>
      <c r="C938" s="202">
        <v>0.92810000000000004</v>
      </c>
      <c r="D938" s="202">
        <v>0.92949999999999999</v>
      </c>
      <c r="E938" t="s">
        <v>1400</v>
      </c>
      <c r="F938" t="s">
        <v>1500</v>
      </c>
      <c r="H938" s="360">
        <v>0.92810000000000004</v>
      </c>
      <c r="I938" s="360">
        <v>0.92810000000000004</v>
      </c>
      <c r="J938" s="361">
        <f t="shared" si="15"/>
        <v>0</v>
      </c>
    </row>
    <row r="939" spans="1:10" ht="13.5" thickBot="1" x14ac:dyDescent="0.25">
      <c r="A939" s="192" t="s">
        <v>1086</v>
      </c>
      <c r="B939" s="194">
        <v>47894</v>
      </c>
      <c r="C939" s="202">
        <v>1.0137</v>
      </c>
      <c r="D939" s="202">
        <v>1.0347</v>
      </c>
      <c r="E939" t="s">
        <v>1410</v>
      </c>
      <c r="F939" t="s">
        <v>1473</v>
      </c>
      <c r="H939" s="360">
        <v>1.0137</v>
      </c>
      <c r="I939" s="360">
        <v>1.0137</v>
      </c>
      <c r="J939" s="361">
        <f t="shared" si="15"/>
        <v>0</v>
      </c>
    </row>
    <row r="940" spans="1:10" ht="13.5" thickBot="1" x14ac:dyDescent="0.25">
      <c r="A940" s="192" t="s">
        <v>1087</v>
      </c>
      <c r="B940" s="194">
        <v>47894</v>
      </c>
      <c r="C940" s="202">
        <v>1.0137</v>
      </c>
      <c r="D940" s="202">
        <v>1.0347</v>
      </c>
      <c r="E940" t="s">
        <v>1400</v>
      </c>
      <c r="F940" t="s">
        <v>1500</v>
      </c>
      <c r="H940" s="360">
        <v>1.0137</v>
      </c>
      <c r="I940" s="360">
        <v>1.0137</v>
      </c>
      <c r="J940" s="361">
        <f t="shared" si="15"/>
        <v>0</v>
      </c>
    </row>
    <row r="941" spans="1:10" ht="13.5" thickBot="1" x14ac:dyDescent="0.25">
      <c r="A941" s="192" t="s">
        <v>1088</v>
      </c>
      <c r="B941" s="194">
        <v>39300</v>
      </c>
      <c r="C941" s="202">
        <v>1.0465</v>
      </c>
      <c r="D941" s="202">
        <v>1.0685</v>
      </c>
      <c r="E941" s="356" t="s">
        <v>1452</v>
      </c>
      <c r="F941" t="s">
        <v>1493</v>
      </c>
      <c r="H941" s="360">
        <v>1.0465</v>
      </c>
      <c r="I941" s="360">
        <v>1.0465</v>
      </c>
      <c r="J941" s="361">
        <f t="shared" si="15"/>
        <v>0</v>
      </c>
    </row>
    <row r="942" spans="1:10" ht="13.5" thickBot="1" x14ac:dyDescent="0.25">
      <c r="A942" s="192" t="s">
        <v>174</v>
      </c>
      <c r="B942" s="194">
        <v>39380</v>
      </c>
      <c r="C942" s="202">
        <v>0.83979999999999999</v>
      </c>
      <c r="D942" s="202">
        <v>0.85299999999999998</v>
      </c>
      <c r="E942" t="s">
        <v>1392</v>
      </c>
      <c r="F942" t="s">
        <v>1458</v>
      </c>
      <c r="H942" s="360">
        <v>0.83979999999999999</v>
      </c>
      <c r="I942" s="360">
        <v>0.83979999999999999</v>
      </c>
      <c r="J942" s="361">
        <f t="shared" si="15"/>
        <v>0</v>
      </c>
    </row>
    <row r="943" spans="1:10" ht="13.5" thickBot="1" x14ac:dyDescent="0.25">
      <c r="A943" s="192" t="s">
        <v>1089</v>
      </c>
      <c r="B943" s="194">
        <v>30780</v>
      </c>
      <c r="C943" s="202">
        <v>0.80880000000000007</v>
      </c>
      <c r="D943" s="202">
        <v>0.83379999999999999</v>
      </c>
      <c r="E943" t="s">
        <v>1422</v>
      </c>
      <c r="F943" t="s">
        <v>1456</v>
      </c>
      <c r="H943" s="360">
        <v>0.80880000000000007</v>
      </c>
      <c r="I943" s="360">
        <v>0.80880000000000007</v>
      </c>
      <c r="J943" s="361">
        <f t="shared" si="15"/>
        <v>0</v>
      </c>
    </row>
    <row r="944" spans="1:10" ht="13.5" thickBot="1" x14ac:dyDescent="0.25">
      <c r="A944" s="192" t="s">
        <v>1090</v>
      </c>
      <c r="B944" s="194">
        <v>47580</v>
      </c>
      <c r="C944" s="202">
        <v>0.73270000000000002</v>
      </c>
      <c r="D944" s="202">
        <v>0.72809999999999997</v>
      </c>
      <c r="E944" t="s">
        <v>1416</v>
      </c>
      <c r="F944" t="s">
        <v>1463</v>
      </c>
      <c r="H944" s="360">
        <v>0.73270000000000002</v>
      </c>
      <c r="I944" s="360">
        <v>0.73270000000000002</v>
      </c>
      <c r="J944" s="361">
        <f t="shared" si="15"/>
        <v>0</v>
      </c>
    </row>
    <row r="945" spans="1:10" ht="13.5" thickBot="1" x14ac:dyDescent="0.25">
      <c r="A945" s="192" t="s">
        <v>1091</v>
      </c>
      <c r="B945" s="194">
        <v>13980</v>
      </c>
      <c r="C945" s="202">
        <v>0.85710000000000008</v>
      </c>
      <c r="D945" s="202">
        <v>0.83989999999999998</v>
      </c>
      <c r="E945" t="s">
        <v>1400</v>
      </c>
      <c r="F945" t="s">
        <v>1500</v>
      </c>
      <c r="H945" s="360">
        <v>0.85710000000000008</v>
      </c>
      <c r="I945" s="360">
        <v>0.85710000000000008</v>
      </c>
      <c r="J945" s="361">
        <f t="shared" si="15"/>
        <v>0</v>
      </c>
    </row>
    <row r="946" spans="1:10" ht="13.5" thickBot="1" x14ac:dyDescent="0.25">
      <c r="A946" s="192" t="s">
        <v>1092</v>
      </c>
      <c r="B946" s="194">
        <v>26900</v>
      </c>
      <c r="C946" s="202">
        <v>1.0295000000000001</v>
      </c>
      <c r="D946" s="202">
        <v>1.0149999999999999</v>
      </c>
      <c r="E946" t="s">
        <v>1403</v>
      </c>
      <c r="F946" t="s">
        <v>1467</v>
      </c>
      <c r="H946" s="360">
        <v>1.0295000000000001</v>
      </c>
      <c r="I946" s="360">
        <v>1.0296000000000001</v>
      </c>
      <c r="J946" s="361">
        <f t="shared" si="15"/>
        <v>-9.9999999999988987E-5</v>
      </c>
    </row>
    <row r="947" spans="1:10" ht="13.5" thickBot="1" x14ac:dyDescent="0.25">
      <c r="A947" s="192" t="s">
        <v>1093</v>
      </c>
      <c r="B947" s="194">
        <v>20524</v>
      </c>
      <c r="C947" s="202">
        <v>1.2263000000000002</v>
      </c>
      <c r="D947" s="202">
        <v>1.1205000000000001</v>
      </c>
      <c r="E947" t="s">
        <v>1399</v>
      </c>
      <c r="F947" t="s">
        <v>1485</v>
      </c>
      <c r="H947" s="360">
        <v>1.2263000000000002</v>
      </c>
      <c r="I947" s="360">
        <v>1.2263000000000002</v>
      </c>
      <c r="J947" s="361">
        <f t="shared" si="15"/>
        <v>0</v>
      </c>
    </row>
    <row r="948" spans="1:10" ht="13.5" thickBot="1" x14ac:dyDescent="0.25">
      <c r="A948" s="192" t="s">
        <v>1094</v>
      </c>
      <c r="B948" s="194">
        <v>26580</v>
      </c>
      <c r="C948" s="202">
        <v>0.84340000000000004</v>
      </c>
      <c r="D948" s="202">
        <v>0.8589</v>
      </c>
      <c r="E948" t="s">
        <v>1402</v>
      </c>
      <c r="F948" t="s">
        <v>1502</v>
      </c>
      <c r="H948" s="360">
        <v>0.84340000000000004</v>
      </c>
      <c r="I948" s="360">
        <v>0.84340000000000004</v>
      </c>
      <c r="J948" s="361">
        <f t="shared" si="15"/>
        <v>0</v>
      </c>
    </row>
    <row r="949" spans="1:10" ht="13.5" thickBot="1" x14ac:dyDescent="0.25">
      <c r="A949" s="192" t="s">
        <v>1095</v>
      </c>
      <c r="B949" s="194">
        <v>11640</v>
      </c>
      <c r="C949" s="202">
        <v>0.37390000000000001</v>
      </c>
      <c r="D949" s="202">
        <v>0.42370000000000002</v>
      </c>
      <c r="E949" t="s">
        <v>1394</v>
      </c>
      <c r="F949" t="s">
        <v>1492</v>
      </c>
      <c r="H949" s="360">
        <v>0.37390000000000001</v>
      </c>
      <c r="I949" s="360">
        <v>0.37390000000000001</v>
      </c>
      <c r="J949" s="361">
        <f t="shared" si="15"/>
        <v>0</v>
      </c>
    </row>
    <row r="950" spans="1:10" ht="13.5" thickBot="1" x14ac:dyDescent="0.25">
      <c r="A950" s="192" t="s">
        <v>1096</v>
      </c>
      <c r="B950" s="194">
        <v>12580</v>
      </c>
      <c r="C950" s="202">
        <v>0.95680000000000009</v>
      </c>
      <c r="D950" s="316">
        <v>0.9506</v>
      </c>
      <c r="E950" t="s">
        <v>1410</v>
      </c>
      <c r="F950" t="s">
        <v>1473</v>
      </c>
      <c r="H950" s="360">
        <v>0.95680000000000009</v>
      </c>
      <c r="I950" s="360">
        <v>0.95680000000000009</v>
      </c>
      <c r="J950" s="361">
        <f t="shared" si="15"/>
        <v>0</v>
      </c>
    </row>
    <row r="951" spans="1:10" ht="13.5" thickBot="1" x14ac:dyDescent="0.25">
      <c r="A951" s="192" t="s">
        <v>1097</v>
      </c>
      <c r="B951" s="194">
        <v>35614</v>
      </c>
      <c r="C951" s="202">
        <v>1.2776000000000001</v>
      </c>
      <c r="D951" s="202">
        <v>1.2813000000000001</v>
      </c>
      <c r="E951" t="s">
        <v>1399</v>
      </c>
      <c r="F951" t="s">
        <v>1485</v>
      </c>
      <c r="H951" s="360">
        <v>1.2776000000000001</v>
      </c>
      <c r="I951" s="360">
        <v>1.2777000000000001</v>
      </c>
      <c r="J951" s="361">
        <f t="shared" si="15"/>
        <v>-9.9999999999988987E-5</v>
      </c>
    </row>
    <row r="952" spans="1:10" ht="13.5" thickBot="1" x14ac:dyDescent="0.25">
      <c r="A952" s="192" t="s">
        <v>200</v>
      </c>
      <c r="B952" s="194">
        <v>39540</v>
      </c>
      <c r="C952" s="202">
        <v>0.87840000000000007</v>
      </c>
      <c r="D952" s="202">
        <v>0.88990000000000002</v>
      </c>
      <c r="E952" t="s">
        <v>1411</v>
      </c>
      <c r="F952" t="s">
        <v>1503</v>
      </c>
      <c r="H952" s="360">
        <v>0.87840000000000007</v>
      </c>
      <c r="I952" s="360">
        <v>0.87840000000000007</v>
      </c>
      <c r="J952" s="361">
        <f t="shared" si="15"/>
        <v>0</v>
      </c>
    </row>
    <row r="953" spans="1:10" ht="13.5" thickBot="1" x14ac:dyDescent="0.25">
      <c r="A953" s="192" t="s">
        <v>1098</v>
      </c>
      <c r="B953" s="194">
        <v>13980</v>
      </c>
      <c r="C953" s="202">
        <v>0.85710000000000008</v>
      </c>
      <c r="D953" s="202">
        <v>0.83989999999999998</v>
      </c>
      <c r="E953" t="s">
        <v>1400</v>
      </c>
      <c r="F953" t="s">
        <v>1500</v>
      </c>
      <c r="H953" s="360">
        <v>0.85710000000000008</v>
      </c>
      <c r="I953" s="360">
        <v>0.85710000000000008</v>
      </c>
      <c r="J953" s="361">
        <f t="shared" si="15"/>
        <v>0</v>
      </c>
    </row>
    <row r="954" spans="1:10" ht="13.5" thickBot="1" x14ac:dyDescent="0.25">
      <c r="A954" s="192" t="s">
        <v>1099</v>
      </c>
      <c r="B954" s="194">
        <v>13220</v>
      </c>
      <c r="C954" s="202">
        <v>0.77870000000000006</v>
      </c>
      <c r="D954" s="202">
        <v>0.78110000000000002</v>
      </c>
      <c r="E954" t="s">
        <v>1402</v>
      </c>
      <c r="F954" t="s">
        <v>1502</v>
      </c>
      <c r="H954" s="360">
        <v>0.77870000000000006</v>
      </c>
      <c r="I954" s="360">
        <v>0.77870000000000006</v>
      </c>
      <c r="J954" s="361">
        <f t="shared" si="15"/>
        <v>0</v>
      </c>
    </row>
    <row r="955" spans="1:10" ht="13.5" thickBot="1" x14ac:dyDescent="0.25">
      <c r="A955" s="192" t="s">
        <v>1100</v>
      </c>
      <c r="B955" s="194">
        <v>33460</v>
      </c>
      <c r="C955" s="202">
        <v>1.1206</v>
      </c>
      <c r="D955" s="202">
        <v>1.1294999999999999</v>
      </c>
      <c r="E955" t="s">
        <v>1421</v>
      </c>
      <c r="F955" t="s">
        <v>1476</v>
      </c>
      <c r="H955" s="360">
        <v>1.1206</v>
      </c>
      <c r="I955" s="360">
        <v>1.1206</v>
      </c>
      <c r="J955" s="361">
        <f t="shared" si="15"/>
        <v>0</v>
      </c>
    </row>
    <row r="956" spans="1:10" ht="13.5" thickBot="1" x14ac:dyDescent="0.25">
      <c r="A956" s="192" t="s">
        <v>1101</v>
      </c>
      <c r="B956" s="194">
        <v>11100</v>
      </c>
      <c r="C956" s="202">
        <v>0.81570000000000009</v>
      </c>
      <c r="D956" s="202">
        <v>0.83479999999999999</v>
      </c>
      <c r="E956" t="s">
        <v>1412</v>
      </c>
      <c r="F956" t="s">
        <v>1497</v>
      </c>
      <c r="H956" s="360">
        <v>0.81570000000000009</v>
      </c>
      <c r="I956" s="360">
        <v>0.81570000000000009</v>
      </c>
      <c r="J956" s="361">
        <f t="shared" si="15"/>
        <v>0</v>
      </c>
    </row>
    <row r="957" spans="1:10" ht="13.5" thickBot="1" x14ac:dyDescent="0.25">
      <c r="A957" s="192" t="s">
        <v>1102</v>
      </c>
      <c r="B957" s="194">
        <v>24660</v>
      </c>
      <c r="C957" s="202">
        <v>0.87530000000000008</v>
      </c>
      <c r="D957" s="202">
        <v>0.85609999999999997</v>
      </c>
      <c r="E957" t="s">
        <v>1397</v>
      </c>
      <c r="F957" t="s">
        <v>1486</v>
      </c>
      <c r="H957" s="360">
        <v>0.87530000000000008</v>
      </c>
      <c r="I957" s="360">
        <v>0.87540000000000007</v>
      </c>
      <c r="J957" s="361">
        <f t="shared" si="15"/>
        <v>-9.9999999999988987E-5</v>
      </c>
    </row>
    <row r="958" spans="1:10" ht="13.5" thickBot="1" x14ac:dyDescent="0.25">
      <c r="A958" s="192" t="s">
        <v>1103</v>
      </c>
      <c r="B958" s="194">
        <v>27140</v>
      </c>
      <c r="C958" s="202">
        <v>0.82590000000000008</v>
      </c>
      <c r="D958" s="202">
        <v>0.81479999999999997</v>
      </c>
      <c r="E958" t="s">
        <v>1432</v>
      </c>
      <c r="F958" t="s">
        <v>1477</v>
      </c>
      <c r="H958" s="360">
        <v>0.82590000000000008</v>
      </c>
      <c r="I958" s="360">
        <v>0.82590000000000008</v>
      </c>
      <c r="J958" s="361">
        <f t="shared" si="15"/>
        <v>0</v>
      </c>
    </row>
    <row r="959" spans="1:10" ht="13.5" thickBot="1" x14ac:dyDescent="0.25">
      <c r="A959" s="192" t="s">
        <v>1104</v>
      </c>
      <c r="B959" s="194">
        <v>10780</v>
      </c>
      <c r="C959" s="202">
        <v>0.88880000000000003</v>
      </c>
      <c r="D959" s="202">
        <v>0.83550000000000002</v>
      </c>
      <c r="E959" t="s">
        <v>1390</v>
      </c>
      <c r="F959" t="s">
        <v>1471</v>
      </c>
      <c r="H959" s="360">
        <v>0.88880000000000003</v>
      </c>
      <c r="I959" s="360">
        <v>0.88880000000000003</v>
      </c>
      <c r="J959" s="361">
        <f t="shared" si="15"/>
        <v>0</v>
      </c>
    </row>
    <row r="960" spans="1:10" ht="13.5" thickBot="1" x14ac:dyDescent="0.25">
      <c r="A960" s="192" t="s">
        <v>1105</v>
      </c>
      <c r="B960" s="194">
        <v>47894</v>
      </c>
      <c r="C960" s="202">
        <v>1.0137</v>
      </c>
      <c r="D960" s="202">
        <v>1.0347</v>
      </c>
      <c r="E960" t="s">
        <v>1400</v>
      </c>
      <c r="F960" t="s">
        <v>1500</v>
      </c>
      <c r="H960" s="360">
        <v>1.0137</v>
      </c>
      <c r="I960" s="360">
        <v>1.0137</v>
      </c>
      <c r="J960" s="361">
        <f t="shared" si="15"/>
        <v>0</v>
      </c>
    </row>
    <row r="961" spans="1:10" ht="13.5" thickBot="1" x14ac:dyDescent="0.25">
      <c r="A961" s="192" t="s">
        <v>1106</v>
      </c>
      <c r="B961" s="194">
        <v>28140</v>
      </c>
      <c r="C961" s="202">
        <v>0.92800000000000005</v>
      </c>
      <c r="D961" s="202">
        <v>0.92589999999999995</v>
      </c>
      <c r="E961" t="s">
        <v>1419</v>
      </c>
      <c r="F961" t="s">
        <v>1478</v>
      </c>
      <c r="H961" s="360">
        <v>0.92800000000000005</v>
      </c>
      <c r="I961" s="360">
        <v>0.92800000000000005</v>
      </c>
      <c r="J961" s="361">
        <f t="shared" si="15"/>
        <v>0</v>
      </c>
    </row>
    <row r="962" spans="1:10" ht="13.5" thickBot="1" x14ac:dyDescent="0.25">
      <c r="A962" s="192" t="s">
        <v>1107</v>
      </c>
      <c r="B962" s="194">
        <v>10580</v>
      </c>
      <c r="C962" s="202">
        <v>0.81120000000000003</v>
      </c>
      <c r="D962" s="202">
        <v>0.8165</v>
      </c>
      <c r="E962" t="s">
        <v>1399</v>
      </c>
      <c r="F962" t="s">
        <v>1485</v>
      </c>
      <c r="H962" s="360">
        <v>0.81120000000000003</v>
      </c>
      <c r="I962" s="360">
        <v>0.81120000000000003</v>
      </c>
      <c r="J962" s="361">
        <f t="shared" si="15"/>
        <v>0</v>
      </c>
    </row>
    <row r="963" spans="1:10" ht="13.5" thickBot="1" x14ac:dyDescent="0.25">
      <c r="A963" s="192" t="s">
        <v>1108</v>
      </c>
      <c r="B963" s="194">
        <v>31900</v>
      </c>
      <c r="C963" s="202">
        <v>0.85060000000000002</v>
      </c>
      <c r="D963" s="202">
        <v>0.82150000000000001</v>
      </c>
      <c r="E963" t="s">
        <v>1405</v>
      </c>
      <c r="F963" t="s">
        <v>1488</v>
      </c>
      <c r="H963" s="360">
        <v>0.85060000000000002</v>
      </c>
      <c r="I963" s="360">
        <v>0.85060000000000002</v>
      </c>
      <c r="J963" s="361">
        <f t="shared" si="15"/>
        <v>0</v>
      </c>
    </row>
    <row r="964" spans="1:10" ht="13.5" thickBot="1" x14ac:dyDescent="0.25">
      <c r="A964" s="192" t="s">
        <v>1109</v>
      </c>
      <c r="B964" s="194">
        <v>17900</v>
      </c>
      <c r="C964" s="202">
        <v>0.8296</v>
      </c>
      <c r="D964" s="202">
        <v>0.82879999999999998</v>
      </c>
      <c r="E964" t="s">
        <v>1395</v>
      </c>
      <c r="F964" t="s">
        <v>1494</v>
      </c>
      <c r="H964" s="360">
        <v>0.8296</v>
      </c>
      <c r="I964" s="360">
        <v>0.8296</v>
      </c>
      <c r="J964" s="361">
        <f t="shared" si="15"/>
        <v>0</v>
      </c>
    </row>
    <row r="965" spans="1:10" ht="13.5" thickBot="1" x14ac:dyDescent="0.25">
      <c r="A965" s="192" t="s">
        <v>1110</v>
      </c>
      <c r="B965" s="194">
        <v>40060</v>
      </c>
      <c r="C965" s="202">
        <v>0.92810000000000004</v>
      </c>
      <c r="D965" s="202">
        <v>0.92949999999999999</v>
      </c>
      <c r="E965" t="s">
        <v>1400</v>
      </c>
      <c r="F965" t="s">
        <v>1500</v>
      </c>
      <c r="H965" s="360">
        <v>0.92810000000000004</v>
      </c>
      <c r="I965" s="360">
        <v>0.92810000000000004</v>
      </c>
      <c r="J965" s="361">
        <f t="shared" si="15"/>
        <v>0</v>
      </c>
    </row>
    <row r="966" spans="1:10" ht="13.5" thickBot="1" x14ac:dyDescent="0.25">
      <c r="A966" s="192" t="s">
        <v>1111</v>
      </c>
      <c r="B966" s="194">
        <v>12260</v>
      </c>
      <c r="C966" s="202">
        <v>0.88100000000000001</v>
      </c>
      <c r="D966" s="202">
        <v>0.90549999999999997</v>
      </c>
      <c r="E966" t="s">
        <v>1416</v>
      </c>
      <c r="F966" t="s">
        <v>1463</v>
      </c>
      <c r="H966" s="360">
        <v>0.88100000000000001</v>
      </c>
      <c r="I966" s="360">
        <v>0.88100000000000001</v>
      </c>
      <c r="J966" s="361">
        <f t="shared" si="15"/>
        <v>0</v>
      </c>
    </row>
    <row r="967" spans="1:10" ht="13.5" thickBot="1" x14ac:dyDescent="0.25">
      <c r="A967" s="192" t="s">
        <v>1112</v>
      </c>
      <c r="B967" s="194">
        <v>35614</v>
      </c>
      <c r="C967" s="202">
        <v>1.2776000000000001</v>
      </c>
      <c r="D967" s="202">
        <v>1.2813000000000001</v>
      </c>
      <c r="E967" t="s">
        <v>1399</v>
      </c>
      <c r="F967" t="s">
        <v>1485</v>
      </c>
      <c r="H967" s="360">
        <v>1.2776000000000001</v>
      </c>
      <c r="I967" s="360">
        <v>1.2777000000000001</v>
      </c>
      <c r="J967" s="361">
        <f t="shared" si="15"/>
        <v>-9.9999999999988987E-5</v>
      </c>
    </row>
    <row r="968" spans="1:10" ht="13.5" thickBot="1" x14ac:dyDescent="0.25">
      <c r="A968" s="192" t="s">
        <v>1113</v>
      </c>
      <c r="B968" s="194">
        <v>31740</v>
      </c>
      <c r="C968" s="202">
        <v>0.88890000000000002</v>
      </c>
      <c r="D968" s="202">
        <v>0.8458</v>
      </c>
      <c r="E968" t="s">
        <v>1408</v>
      </c>
      <c r="F968" t="s">
        <v>1469</v>
      </c>
      <c r="H968" s="360">
        <v>0.88890000000000002</v>
      </c>
      <c r="I968" s="360">
        <v>0.88890000000000002</v>
      </c>
      <c r="J968" s="361">
        <f t="shared" si="15"/>
        <v>0</v>
      </c>
    </row>
    <row r="969" spans="1:10" ht="13.5" thickBot="1" x14ac:dyDescent="0.25">
      <c r="A969" s="192" t="s">
        <v>1114</v>
      </c>
      <c r="B969" s="194">
        <v>10380</v>
      </c>
      <c r="C969" s="202">
        <v>0.33190000000000003</v>
      </c>
      <c r="D969" s="202">
        <v>0.34300000000000003</v>
      </c>
      <c r="E969" t="s">
        <v>1394</v>
      </c>
      <c r="F969" t="s">
        <v>1492</v>
      </c>
      <c r="H969" s="360">
        <v>0.33190000000000003</v>
      </c>
      <c r="I969" s="360">
        <v>0.33190000000000003</v>
      </c>
      <c r="J969" s="361">
        <f t="shared" si="15"/>
        <v>0</v>
      </c>
    </row>
    <row r="970" spans="1:10" ht="13.5" thickBot="1" x14ac:dyDescent="0.25">
      <c r="A970" s="192" t="s">
        <v>1115</v>
      </c>
      <c r="B970" s="194">
        <v>41980</v>
      </c>
      <c r="C970" s="202">
        <v>0.4168</v>
      </c>
      <c r="D970" s="202">
        <v>0.42670000000000002</v>
      </c>
      <c r="E970" t="s">
        <v>1394</v>
      </c>
      <c r="F970" t="s">
        <v>1492</v>
      </c>
      <c r="H970" s="360">
        <v>0.4168</v>
      </c>
      <c r="I970" s="360">
        <v>0.4168</v>
      </c>
      <c r="J970" s="361">
        <f t="shared" si="15"/>
        <v>0</v>
      </c>
    </row>
    <row r="971" spans="1:10" ht="13.5" thickBot="1" x14ac:dyDescent="0.25">
      <c r="A971" s="192" t="s">
        <v>1117</v>
      </c>
      <c r="B971" s="194">
        <v>28940</v>
      </c>
      <c r="C971" s="202">
        <v>0.7208</v>
      </c>
      <c r="D971" s="202">
        <v>0.73560000000000003</v>
      </c>
      <c r="E971" t="s">
        <v>1407</v>
      </c>
      <c r="F971" t="s">
        <v>1496</v>
      </c>
      <c r="H971" s="360">
        <v>0.7208</v>
      </c>
      <c r="I971" s="360">
        <v>0.72089999999999999</v>
      </c>
      <c r="J971" s="361">
        <f t="shared" si="15"/>
        <v>-9.9999999999988987E-5</v>
      </c>
    </row>
    <row r="972" spans="1:10" ht="13.5" thickBot="1" x14ac:dyDescent="0.25">
      <c r="A972" s="192" t="s">
        <v>1118</v>
      </c>
      <c r="B972" s="194">
        <v>40220</v>
      </c>
      <c r="C972" s="202">
        <v>0.84260000000000002</v>
      </c>
      <c r="D972" s="202">
        <v>0.88490000000000002</v>
      </c>
      <c r="E972" t="s">
        <v>1400</v>
      </c>
      <c r="F972" t="s">
        <v>1500</v>
      </c>
      <c r="H972" s="360">
        <v>0.84260000000000002</v>
      </c>
      <c r="I972" s="360">
        <v>0.8427</v>
      </c>
      <c r="J972" s="361">
        <f t="shared" si="15"/>
        <v>-9.9999999999988987E-5</v>
      </c>
    </row>
    <row r="973" spans="1:10" ht="13.5" thickBot="1" x14ac:dyDescent="0.25">
      <c r="A973" s="192" t="s">
        <v>1119</v>
      </c>
      <c r="B973" s="194">
        <v>40220</v>
      </c>
      <c r="C973" s="202">
        <v>0.84260000000000002</v>
      </c>
      <c r="D973" s="202">
        <v>0.88490000000000002</v>
      </c>
      <c r="E973" t="s">
        <v>1400</v>
      </c>
      <c r="F973" t="s">
        <v>1500</v>
      </c>
      <c r="H973" s="360">
        <v>0.84260000000000002</v>
      </c>
      <c r="I973" s="360">
        <v>0.8427</v>
      </c>
      <c r="J973" s="361">
        <f t="shared" si="15"/>
        <v>-9.9999999999988987E-5</v>
      </c>
    </row>
    <row r="974" spans="1:10" ht="13.5" thickBot="1" x14ac:dyDescent="0.25">
      <c r="A974" s="192" t="s">
        <v>1120</v>
      </c>
      <c r="B974" s="194">
        <v>34980</v>
      </c>
      <c r="C974" s="202">
        <v>0.88919999999999999</v>
      </c>
      <c r="D974" s="202">
        <v>0.89600000000000002</v>
      </c>
      <c r="E974" t="s">
        <v>1407</v>
      </c>
      <c r="F974" t="s">
        <v>1496</v>
      </c>
      <c r="H974" s="360">
        <v>0.88919999999999999</v>
      </c>
      <c r="I974" s="360">
        <v>0.88919999999999999</v>
      </c>
      <c r="J974" s="361">
        <f t="shared" si="15"/>
        <v>0</v>
      </c>
    </row>
    <row r="975" spans="1:10" ht="13.5" thickBot="1" x14ac:dyDescent="0.25">
      <c r="A975" s="192" t="s">
        <v>1121</v>
      </c>
      <c r="B975" s="194">
        <v>17780</v>
      </c>
      <c r="C975" s="202">
        <v>0.85320000000000007</v>
      </c>
      <c r="D975" s="202">
        <v>0.89600000000000002</v>
      </c>
      <c r="E975" t="s">
        <v>1412</v>
      </c>
      <c r="F975" t="s">
        <v>1497</v>
      </c>
      <c r="H975" s="360">
        <v>0.85320000000000007</v>
      </c>
      <c r="I975" s="360">
        <v>0.85320000000000007</v>
      </c>
      <c r="J975" s="361">
        <f t="shared" si="15"/>
        <v>0</v>
      </c>
    </row>
    <row r="976" spans="1:10" ht="13.5" thickBot="1" x14ac:dyDescent="0.25">
      <c r="A976" s="192" t="s">
        <v>201</v>
      </c>
      <c r="B976" s="194">
        <v>27500</v>
      </c>
      <c r="C976" s="202">
        <v>0.89319999999999999</v>
      </c>
      <c r="D976" s="202">
        <v>0.90859999999999996</v>
      </c>
      <c r="E976" t="s">
        <v>1411</v>
      </c>
      <c r="F976" t="s">
        <v>1503</v>
      </c>
      <c r="H976" s="360">
        <v>0.89319999999999999</v>
      </c>
      <c r="I976" s="360">
        <v>0.89330000000000009</v>
      </c>
      <c r="J976" s="361">
        <f t="shared" si="15"/>
        <v>-1.0000000000010001E-4</v>
      </c>
    </row>
    <row r="977" spans="1:10" ht="13.5" thickBot="1" x14ac:dyDescent="0.25">
      <c r="A977" s="192" t="s">
        <v>1122</v>
      </c>
      <c r="B977" s="194">
        <v>19340</v>
      </c>
      <c r="C977" s="202">
        <v>0.95350000000000001</v>
      </c>
      <c r="D977" s="202">
        <v>0.94389999999999996</v>
      </c>
      <c r="E977" t="s">
        <v>1401</v>
      </c>
      <c r="F977" t="s">
        <v>1466</v>
      </c>
      <c r="H977" s="360">
        <v>0.95350000000000001</v>
      </c>
      <c r="I977" s="360">
        <v>0.95350000000000001</v>
      </c>
      <c r="J977" s="361">
        <f t="shared" si="15"/>
        <v>0</v>
      </c>
    </row>
    <row r="978" spans="1:10" ht="13.5" thickBot="1" x14ac:dyDescent="0.25">
      <c r="A978" s="192" t="s">
        <v>1123</v>
      </c>
      <c r="B978" s="194">
        <v>12060</v>
      </c>
      <c r="C978" s="202">
        <v>0.94900000000000007</v>
      </c>
      <c r="D978" s="202">
        <v>0.93669999999999998</v>
      </c>
      <c r="E978" t="s">
        <v>1416</v>
      </c>
      <c r="F978" t="s">
        <v>1463</v>
      </c>
      <c r="H978" s="360">
        <v>0.94900000000000007</v>
      </c>
      <c r="I978" s="360">
        <v>0.94900000000000007</v>
      </c>
      <c r="J978" s="361">
        <f t="shared" si="15"/>
        <v>0</v>
      </c>
    </row>
    <row r="979" spans="1:10" ht="13.5" thickBot="1" x14ac:dyDescent="0.25">
      <c r="A979" s="192" t="s">
        <v>1124</v>
      </c>
      <c r="B979" s="194">
        <v>40484</v>
      </c>
      <c r="C979" s="202">
        <v>0.99080000000000001</v>
      </c>
      <c r="D979" s="202">
        <v>0.98029999999999995</v>
      </c>
      <c r="E979" t="s">
        <v>1436</v>
      </c>
      <c r="F979" t="s">
        <v>1482</v>
      </c>
      <c r="H979" s="360">
        <v>0.99080000000000001</v>
      </c>
      <c r="I979" s="360">
        <v>0.9909</v>
      </c>
      <c r="J979" s="361">
        <f t="shared" si="15"/>
        <v>-9.9999999999988987E-5</v>
      </c>
    </row>
    <row r="980" spans="1:10" ht="13.5" thickBot="1" x14ac:dyDescent="0.25">
      <c r="A980" s="192" t="s">
        <v>1125</v>
      </c>
      <c r="B980" s="194">
        <v>24660</v>
      </c>
      <c r="C980" s="202">
        <v>0.87530000000000008</v>
      </c>
      <c r="D980" s="202">
        <v>0.85609999999999997</v>
      </c>
      <c r="E980" t="s">
        <v>1397</v>
      </c>
      <c r="F980" t="s">
        <v>1486</v>
      </c>
      <c r="H980" s="360">
        <v>0.87530000000000008</v>
      </c>
      <c r="I980" s="360">
        <v>0.87540000000000007</v>
      </c>
      <c r="J980" s="361">
        <f t="shared" si="15"/>
        <v>-9.9999999999988987E-5</v>
      </c>
    </row>
    <row r="981" spans="1:10" ht="13.5" thickBot="1" x14ac:dyDescent="0.25">
      <c r="A981" s="192" t="s">
        <v>1126</v>
      </c>
      <c r="B981" s="194">
        <v>25500</v>
      </c>
      <c r="C981" s="202">
        <v>0.89419999999999999</v>
      </c>
      <c r="D981" s="202">
        <v>0.89739999999999998</v>
      </c>
      <c r="E981" t="s">
        <v>1400</v>
      </c>
      <c r="F981" t="s">
        <v>1500</v>
      </c>
      <c r="H981" s="360">
        <v>0.89419999999999999</v>
      </c>
      <c r="I981" s="360">
        <v>0.89419999999999999</v>
      </c>
      <c r="J981" s="361">
        <f t="shared" si="15"/>
        <v>0</v>
      </c>
    </row>
    <row r="982" spans="1:10" ht="13.5" thickBot="1" x14ac:dyDescent="0.25">
      <c r="A982" s="192" t="s">
        <v>1127</v>
      </c>
      <c r="B982" s="194">
        <v>35614</v>
      </c>
      <c r="C982" s="202">
        <v>1.2776000000000001</v>
      </c>
      <c r="D982" s="202">
        <v>1.2813000000000001</v>
      </c>
      <c r="E982" t="s">
        <v>1399</v>
      </c>
      <c r="F982" t="s">
        <v>1485</v>
      </c>
      <c r="H982" s="360">
        <v>1.2776000000000001</v>
      </c>
      <c r="I982" s="360">
        <v>1.2777000000000001</v>
      </c>
      <c r="J982" s="361">
        <f t="shared" si="15"/>
        <v>-9.9999999999988987E-5</v>
      </c>
    </row>
    <row r="983" spans="1:10" ht="13.5" thickBot="1" x14ac:dyDescent="0.25">
      <c r="A983" s="192" t="s">
        <v>1128</v>
      </c>
      <c r="B983" s="194">
        <v>19124</v>
      </c>
      <c r="C983" s="202">
        <v>0.98620000000000008</v>
      </c>
      <c r="D983" s="202">
        <v>0.98480000000000001</v>
      </c>
      <c r="E983" t="s">
        <v>1412</v>
      </c>
      <c r="F983" t="s">
        <v>1497</v>
      </c>
      <c r="H983" s="360">
        <v>0.98620000000000008</v>
      </c>
      <c r="I983" s="360">
        <v>0.98620000000000008</v>
      </c>
      <c r="J983" s="361">
        <f t="shared" si="15"/>
        <v>0</v>
      </c>
    </row>
    <row r="984" spans="1:10" ht="13.5" thickBot="1" x14ac:dyDescent="0.25">
      <c r="A984" s="192" t="s">
        <v>1129</v>
      </c>
      <c r="B984" s="194">
        <v>46140</v>
      </c>
      <c r="C984" s="202">
        <v>0.86230000000000007</v>
      </c>
      <c r="D984" s="202">
        <v>0.83</v>
      </c>
      <c r="E984" t="s">
        <v>1427</v>
      </c>
      <c r="F984" t="s">
        <v>1489</v>
      </c>
      <c r="H984" s="360">
        <v>0.86230000000000007</v>
      </c>
      <c r="I984" s="360">
        <v>0.86230000000000007</v>
      </c>
      <c r="J984" s="361">
        <f t="shared" si="15"/>
        <v>0</v>
      </c>
    </row>
    <row r="985" spans="1:10" ht="13.5" thickBot="1" x14ac:dyDescent="0.25">
      <c r="A985" s="192" t="s">
        <v>1130</v>
      </c>
      <c r="B985" s="194">
        <v>16740</v>
      </c>
      <c r="C985" s="202">
        <v>0.93970000000000009</v>
      </c>
      <c r="D985" s="202">
        <v>0.92749999999999999</v>
      </c>
      <c r="E985" t="s">
        <v>1397</v>
      </c>
      <c r="F985" t="s">
        <v>1486</v>
      </c>
      <c r="H985" s="360">
        <v>0.93970000000000009</v>
      </c>
      <c r="I985" s="360">
        <v>0.93970000000000009</v>
      </c>
      <c r="J985" s="361">
        <f t="shared" si="15"/>
        <v>0</v>
      </c>
    </row>
    <row r="986" spans="1:10" ht="13.5" thickBot="1" x14ac:dyDescent="0.25">
      <c r="A986" s="192" t="s">
        <v>1131</v>
      </c>
      <c r="B986" s="194">
        <v>30980</v>
      </c>
      <c r="C986" s="202">
        <v>0.76910000000000001</v>
      </c>
      <c r="D986" s="202">
        <v>0.79990000000000006</v>
      </c>
      <c r="E986" t="s">
        <v>1412</v>
      </c>
      <c r="F986" t="s">
        <v>1497</v>
      </c>
      <c r="H986" s="360">
        <v>0.76910000000000001</v>
      </c>
      <c r="I986" s="360">
        <v>0.76910000000000001</v>
      </c>
      <c r="J986" s="361">
        <f t="shared" si="15"/>
        <v>0</v>
      </c>
    </row>
    <row r="987" spans="1:10" ht="13.5" thickBot="1" x14ac:dyDescent="0.25">
      <c r="A987" s="192" t="s">
        <v>1132</v>
      </c>
      <c r="B987" s="194">
        <v>17980</v>
      </c>
      <c r="C987" s="202">
        <v>0.78960000000000008</v>
      </c>
      <c r="D987" s="202">
        <v>0.80720000000000003</v>
      </c>
      <c r="E987" t="s">
        <v>1415</v>
      </c>
      <c r="F987" t="s">
        <v>1453</v>
      </c>
      <c r="H987" s="360">
        <v>0.78960000000000008</v>
      </c>
      <c r="I987" s="360">
        <v>0.78960000000000008</v>
      </c>
      <c r="J987" s="361">
        <f t="shared" si="15"/>
        <v>0</v>
      </c>
    </row>
    <row r="988" spans="1:10" ht="13.5" thickBot="1" x14ac:dyDescent="0.25">
      <c r="A988" s="192" t="s">
        <v>1133</v>
      </c>
      <c r="B988" s="194">
        <v>34980</v>
      </c>
      <c r="C988" s="202">
        <v>0.88919999999999999</v>
      </c>
      <c r="D988" s="202">
        <v>0.89600000000000002</v>
      </c>
      <c r="E988" t="s">
        <v>1407</v>
      </c>
      <c r="F988" t="s">
        <v>1496</v>
      </c>
      <c r="H988" s="360">
        <v>0.88919999999999999</v>
      </c>
      <c r="I988" s="360">
        <v>0.88919999999999999</v>
      </c>
      <c r="J988" s="361">
        <f t="shared" si="15"/>
        <v>0</v>
      </c>
    </row>
    <row r="989" spans="1:10" ht="13.5" thickBot="1" x14ac:dyDescent="0.25">
      <c r="A989" s="192" t="s">
        <v>1134</v>
      </c>
      <c r="B989" s="194">
        <v>41900</v>
      </c>
      <c r="C989" s="202">
        <v>0.4446</v>
      </c>
      <c r="D989" s="202">
        <v>0.4647</v>
      </c>
      <c r="E989" t="s">
        <v>1394</v>
      </c>
      <c r="F989" t="s">
        <v>1492</v>
      </c>
      <c r="H989" s="360">
        <v>0.4446</v>
      </c>
      <c r="I989" s="360">
        <v>0.4446</v>
      </c>
      <c r="J989" s="361">
        <f t="shared" si="15"/>
        <v>0</v>
      </c>
    </row>
    <row r="990" spans="1:10" ht="13.5" thickBot="1" x14ac:dyDescent="0.25">
      <c r="A990" s="192" t="s">
        <v>1136</v>
      </c>
      <c r="B990" s="194">
        <v>38860</v>
      </c>
      <c r="C990" s="202">
        <v>1.0199</v>
      </c>
      <c r="D990" s="202">
        <v>1.0078</v>
      </c>
      <c r="E990" t="s">
        <v>1409</v>
      </c>
      <c r="F990" t="s">
        <v>1472</v>
      </c>
      <c r="H990" s="360">
        <v>1.0199</v>
      </c>
      <c r="I990" s="360">
        <v>1.0199</v>
      </c>
      <c r="J990" s="361">
        <f t="shared" si="15"/>
        <v>0</v>
      </c>
    </row>
    <row r="991" spans="1:10" ht="13.5" thickBot="1" x14ac:dyDescent="0.25">
      <c r="A991" s="192" t="s">
        <v>1137</v>
      </c>
      <c r="B991" s="194">
        <v>40980</v>
      </c>
      <c r="C991" s="202">
        <v>0.873</v>
      </c>
      <c r="D991" s="202">
        <v>0.87709999999999999</v>
      </c>
      <c r="E991" t="s">
        <v>1418</v>
      </c>
      <c r="F991" t="s">
        <v>1475</v>
      </c>
      <c r="H991" s="360">
        <v>0.873</v>
      </c>
      <c r="I991" s="360">
        <v>0.873</v>
      </c>
      <c r="J991" s="361">
        <f t="shared" si="15"/>
        <v>0</v>
      </c>
    </row>
    <row r="992" spans="1:10" ht="13.5" thickBot="1" x14ac:dyDescent="0.25">
      <c r="A992" s="192" t="s">
        <v>1138</v>
      </c>
      <c r="B992" s="194">
        <v>40220</v>
      </c>
      <c r="C992" s="202">
        <v>0.84260000000000002</v>
      </c>
      <c r="D992" s="202">
        <v>0.88490000000000002</v>
      </c>
      <c r="E992" t="s">
        <v>1400</v>
      </c>
      <c r="F992" t="s">
        <v>1500</v>
      </c>
      <c r="H992" s="360">
        <v>0.84260000000000002</v>
      </c>
      <c r="I992" s="360">
        <v>0.8427</v>
      </c>
      <c r="J992" s="361">
        <f t="shared" si="15"/>
        <v>-9.9999999999988987E-5</v>
      </c>
    </row>
    <row r="993" spans="1:10" ht="13.5" thickBot="1" x14ac:dyDescent="0.25">
      <c r="A993" s="192" t="s">
        <v>1139</v>
      </c>
      <c r="B993" s="194">
        <v>48864</v>
      </c>
      <c r="C993" s="202">
        <v>1.1294999999999999</v>
      </c>
      <c r="D993" s="202">
        <v>1.0920000000000001</v>
      </c>
      <c r="E993" t="s">
        <v>1414</v>
      </c>
      <c r="F993" t="s">
        <v>1483</v>
      </c>
      <c r="H993" s="360">
        <v>1.1294999999999999</v>
      </c>
      <c r="I993" s="360">
        <v>1.1294999999999999</v>
      </c>
      <c r="J993" s="361">
        <f t="shared" si="15"/>
        <v>0</v>
      </c>
    </row>
    <row r="994" spans="1:10" ht="13.5" thickBot="1" x14ac:dyDescent="0.25">
      <c r="A994" s="192" t="s">
        <v>1140</v>
      </c>
      <c r="B994" s="194">
        <v>30780</v>
      </c>
      <c r="C994" s="202">
        <v>0.80880000000000007</v>
      </c>
      <c r="D994" s="202">
        <v>0.83379999999999999</v>
      </c>
      <c r="E994" t="s">
        <v>1422</v>
      </c>
      <c r="F994" t="s">
        <v>1456</v>
      </c>
      <c r="H994" s="360">
        <v>0.80880000000000007</v>
      </c>
      <c r="I994" s="360">
        <v>0.80880000000000007</v>
      </c>
      <c r="J994" s="361">
        <f t="shared" si="15"/>
        <v>0</v>
      </c>
    </row>
    <row r="995" spans="1:10" ht="13.5" thickBot="1" x14ac:dyDescent="0.25">
      <c r="A995" s="192" t="s">
        <v>1141</v>
      </c>
      <c r="B995" s="194">
        <v>41620</v>
      </c>
      <c r="C995" s="202">
        <v>0.95680000000000009</v>
      </c>
      <c r="D995" s="202">
        <v>0.96350000000000002</v>
      </c>
      <c r="E995" t="s">
        <v>1425</v>
      </c>
      <c r="F995" t="s">
        <v>1498</v>
      </c>
      <c r="H995" s="360">
        <v>0.95680000000000009</v>
      </c>
      <c r="I995" s="360">
        <v>0.95680000000000009</v>
      </c>
      <c r="J995" s="361">
        <f t="shared" si="15"/>
        <v>0</v>
      </c>
    </row>
    <row r="996" spans="1:10" ht="13.5" thickBot="1" x14ac:dyDescent="0.25">
      <c r="A996" s="192" t="s">
        <v>1142</v>
      </c>
      <c r="B996" s="194">
        <v>17900</v>
      </c>
      <c r="C996" s="202">
        <v>0.8296</v>
      </c>
      <c r="D996" s="202">
        <v>0.82879999999999998</v>
      </c>
      <c r="E996" t="s">
        <v>1395</v>
      </c>
      <c r="F996" t="s">
        <v>1494</v>
      </c>
      <c r="H996" s="360">
        <v>0.8296</v>
      </c>
      <c r="I996" s="360">
        <v>0.8296</v>
      </c>
      <c r="J996" s="361">
        <f t="shared" si="15"/>
        <v>0</v>
      </c>
    </row>
    <row r="997" spans="1:10" ht="13.5" thickBot="1" x14ac:dyDescent="0.25">
      <c r="A997" s="192" t="s">
        <v>1147</v>
      </c>
      <c r="B997" s="194">
        <v>41900</v>
      </c>
      <c r="C997" s="202">
        <v>0.4446</v>
      </c>
      <c r="D997" s="202">
        <v>0.4647</v>
      </c>
      <c r="E997" t="s">
        <v>1394</v>
      </c>
      <c r="F997" t="s">
        <v>1492</v>
      </c>
      <c r="H997" s="360">
        <v>0.4446</v>
      </c>
      <c r="I997" s="360">
        <v>0.4446</v>
      </c>
      <c r="J997" s="361">
        <f t="shared" si="15"/>
        <v>0</v>
      </c>
    </row>
    <row r="998" spans="1:10" ht="13.5" thickBot="1" x14ac:dyDescent="0.25">
      <c r="A998" s="192" t="s">
        <v>1149</v>
      </c>
      <c r="B998" s="194">
        <v>22140</v>
      </c>
      <c r="C998" s="202">
        <v>0.9476</v>
      </c>
      <c r="D998" s="202">
        <v>0.90880000000000005</v>
      </c>
      <c r="E998" t="s">
        <v>1424</v>
      </c>
      <c r="F998" t="s">
        <v>1484</v>
      </c>
      <c r="H998" s="360">
        <v>0.9476</v>
      </c>
      <c r="I998" s="360">
        <v>0.9476</v>
      </c>
      <c r="J998" s="361">
        <f t="shared" si="15"/>
        <v>0</v>
      </c>
    </row>
    <row r="999" spans="1:10" ht="13.5" thickBot="1" x14ac:dyDescent="0.25">
      <c r="A999" s="192" t="s">
        <v>1150</v>
      </c>
      <c r="B999" s="194">
        <v>41980</v>
      </c>
      <c r="C999" s="202">
        <v>0.4168</v>
      </c>
      <c r="D999" s="202">
        <v>0.42670000000000002</v>
      </c>
      <c r="E999" t="s">
        <v>1394</v>
      </c>
      <c r="F999" t="s">
        <v>1492</v>
      </c>
      <c r="H999" s="360">
        <v>0.4168</v>
      </c>
      <c r="I999" s="360">
        <v>0.4168</v>
      </c>
      <c r="J999" s="361">
        <f t="shared" si="15"/>
        <v>0</v>
      </c>
    </row>
    <row r="1000" spans="1:10" ht="13.5" thickBot="1" x14ac:dyDescent="0.25">
      <c r="A1000" s="192" t="s">
        <v>1151</v>
      </c>
      <c r="B1000" s="194">
        <v>41980</v>
      </c>
      <c r="C1000" s="202">
        <v>0.4168</v>
      </c>
      <c r="D1000" s="202">
        <v>0.42670000000000002</v>
      </c>
      <c r="E1000" t="s">
        <v>1394</v>
      </c>
      <c r="F1000" t="s">
        <v>1492</v>
      </c>
      <c r="H1000" s="360">
        <v>0.4168</v>
      </c>
      <c r="I1000" s="360">
        <v>0.4168</v>
      </c>
      <c r="J1000" s="361">
        <f t="shared" ref="J1000:J1063" si="16">+H1000-I1000</f>
        <v>0</v>
      </c>
    </row>
    <row r="1001" spans="1:10" ht="13.5" thickBot="1" x14ac:dyDescent="0.25">
      <c r="A1001" s="192" t="s">
        <v>1154</v>
      </c>
      <c r="B1001" s="194">
        <v>18580</v>
      </c>
      <c r="C1001" s="202">
        <v>0.93770000000000009</v>
      </c>
      <c r="D1001" s="202">
        <v>0.92510000000000003</v>
      </c>
      <c r="E1001" t="s">
        <v>1412</v>
      </c>
      <c r="F1001" t="s">
        <v>1497</v>
      </c>
      <c r="H1001" s="360">
        <v>0.93770000000000009</v>
      </c>
      <c r="I1001" s="360">
        <v>0.93770000000000009</v>
      </c>
      <c r="J1001" s="361">
        <f t="shared" si="16"/>
        <v>0</v>
      </c>
    </row>
    <row r="1002" spans="1:10" ht="13.5" thickBot="1" x14ac:dyDescent="0.25">
      <c r="A1002" s="192" t="s">
        <v>1155</v>
      </c>
      <c r="B1002" s="194">
        <v>10380</v>
      </c>
      <c r="C1002" s="202">
        <v>0.33190000000000003</v>
      </c>
      <c r="D1002" s="202">
        <v>0.34300000000000003</v>
      </c>
      <c r="E1002" t="s">
        <v>1394</v>
      </c>
      <c r="F1002" t="s">
        <v>1492</v>
      </c>
      <c r="H1002" s="360">
        <v>0.33190000000000003</v>
      </c>
      <c r="I1002" s="360">
        <v>0.33190000000000003</v>
      </c>
      <c r="J1002" s="361">
        <f t="shared" si="16"/>
        <v>0</v>
      </c>
    </row>
    <row r="1003" spans="1:10" ht="13.5" thickBot="1" x14ac:dyDescent="0.25">
      <c r="A1003" s="192" t="s">
        <v>1156</v>
      </c>
      <c r="B1003" s="194">
        <v>10740</v>
      </c>
      <c r="C1003" s="202">
        <v>0.91300000000000003</v>
      </c>
      <c r="D1003" s="202">
        <v>0.9073</v>
      </c>
      <c r="E1003" t="s">
        <v>1424</v>
      </c>
      <c r="F1003" t="s">
        <v>1484</v>
      </c>
      <c r="H1003" s="360">
        <v>0.91300000000000003</v>
      </c>
      <c r="I1003" s="360">
        <v>0.91300000000000003</v>
      </c>
      <c r="J1003" s="361">
        <f t="shared" si="16"/>
        <v>0</v>
      </c>
    </row>
    <row r="1004" spans="1:10" ht="13.5" thickBot="1" x14ac:dyDescent="0.25">
      <c r="A1004" s="192" t="s">
        <v>1157</v>
      </c>
      <c r="B1004" s="194">
        <v>44100</v>
      </c>
      <c r="C1004" s="202">
        <v>0.91490000000000005</v>
      </c>
      <c r="D1004" s="202">
        <v>0.93020000000000003</v>
      </c>
      <c r="E1004" t="s">
        <v>1401</v>
      </c>
      <c r="F1004" t="s">
        <v>1466</v>
      </c>
      <c r="H1004" s="360">
        <v>0.91490000000000005</v>
      </c>
      <c r="I1004" s="360">
        <v>0.91490000000000005</v>
      </c>
      <c r="J1004" s="361">
        <f t="shared" si="16"/>
        <v>0</v>
      </c>
    </row>
    <row r="1005" spans="1:10" ht="13.5" thickBot="1" x14ac:dyDescent="0.25">
      <c r="A1005" s="192" t="s">
        <v>1161</v>
      </c>
      <c r="B1005" s="194">
        <v>42140</v>
      </c>
      <c r="C1005" s="202">
        <v>1.1145</v>
      </c>
      <c r="D1005" s="202">
        <v>1.0976999999999999</v>
      </c>
      <c r="E1005" t="s">
        <v>1424</v>
      </c>
      <c r="F1005" t="s">
        <v>1484</v>
      </c>
      <c r="H1005" s="360">
        <v>1.1145</v>
      </c>
      <c r="I1005" s="360">
        <v>1.1146</v>
      </c>
      <c r="J1005" s="361">
        <f t="shared" si="16"/>
        <v>-9.9999999999988987E-5</v>
      </c>
    </row>
    <row r="1006" spans="1:10" ht="13.5" thickBot="1" x14ac:dyDescent="0.25">
      <c r="A1006" s="192" t="s">
        <v>1162</v>
      </c>
      <c r="B1006" s="194">
        <v>37860</v>
      </c>
      <c r="C1006" s="202">
        <v>0.82300000000000006</v>
      </c>
      <c r="D1006" s="202">
        <v>0.83150000000000002</v>
      </c>
      <c r="E1006" t="s">
        <v>1396</v>
      </c>
      <c r="F1006" t="s">
        <v>1462</v>
      </c>
      <c r="H1006" s="360">
        <v>0.82300000000000006</v>
      </c>
      <c r="I1006" s="360">
        <v>0.82300000000000006</v>
      </c>
      <c r="J1006" s="361">
        <f t="shared" si="16"/>
        <v>0</v>
      </c>
    </row>
    <row r="1007" spans="1:10" ht="13.5" thickBot="1" x14ac:dyDescent="0.25">
      <c r="A1007" s="192" t="s">
        <v>1163</v>
      </c>
      <c r="B1007" s="194">
        <v>35840</v>
      </c>
      <c r="C1007" s="202">
        <v>0.97170000000000001</v>
      </c>
      <c r="D1007" s="202">
        <v>0.98860000000000003</v>
      </c>
      <c r="E1007" t="s">
        <v>1396</v>
      </c>
      <c r="F1007" t="s">
        <v>1462</v>
      </c>
      <c r="H1007" s="360">
        <v>0.97170000000000001</v>
      </c>
      <c r="I1007" s="360">
        <v>0.97170000000000001</v>
      </c>
      <c r="J1007" s="361">
        <f t="shared" si="16"/>
        <v>0</v>
      </c>
    </row>
    <row r="1008" spans="1:10" ht="13.5" thickBot="1" x14ac:dyDescent="0.25">
      <c r="A1008" s="192" t="s">
        <v>1164</v>
      </c>
      <c r="B1008" s="194">
        <v>10580</v>
      </c>
      <c r="C1008" s="202">
        <v>0.81120000000000003</v>
      </c>
      <c r="D1008" s="202">
        <v>0.8165</v>
      </c>
      <c r="E1008" t="s">
        <v>1399</v>
      </c>
      <c r="F1008" t="s">
        <v>1485</v>
      </c>
      <c r="H1008" s="360">
        <v>0.81120000000000003</v>
      </c>
      <c r="I1008" s="360">
        <v>0.81120000000000003</v>
      </c>
      <c r="J1008" s="361">
        <f t="shared" si="16"/>
        <v>0</v>
      </c>
    </row>
    <row r="1009" spans="1:10" ht="13.5" thickBot="1" x14ac:dyDescent="0.25">
      <c r="A1009" s="192" t="s">
        <v>1165</v>
      </c>
      <c r="B1009" s="194">
        <v>36540</v>
      </c>
      <c r="C1009" s="202">
        <v>0.93890000000000007</v>
      </c>
      <c r="D1009" s="202">
        <v>0.94330000000000003</v>
      </c>
      <c r="E1009" t="s">
        <v>1435</v>
      </c>
      <c r="F1009" t="s">
        <v>1480</v>
      </c>
      <c r="H1009" s="360">
        <v>0.93890000000000007</v>
      </c>
      <c r="I1009" s="360">
        <v>0.93900000000000006</v>
      </c>
      <c r="J1009" s="361">
        <f t="shared" si="16"/>
        <v>-9.9999999999988987E-5</v>
      </c>
    </row>
    <row r="1010" spans="1:10" ht="13.5" thickBot="1" x14ac:dyDescent="0.25">
      <c r="A1010" s="192" t="s">
        <v>1166</v>
      </c>
      <c r="B1010" s="194">
        <v>36540</v>
      </c>
      <c r="C1010" s="202">
        <v>0.93890000000000007</v>
      </c>
      <c r="D1010" s="202">
        <v>0.94330000000000003</v>
      </c>
      <c r="E1010" t="s">
        <v>1435</v>
      </c>
      <c r="F1010" t="s">
        <v>1480</v>
      </c>
      <c r="H1010" s="360">
        <v>0.93890000000000007</v>
      </c>
      <c r="I1010" s="360">
        <v>0.93900000000000006</v>
      </c>
      <c r="J1010" s="361">
        <f t="shared" si="16"/>
        <v>-9.9999999999988987E-5</v>
      </c>
    </row>
    <row r="1011" spans="1:10" ht="13.5" thickBot="1" x14ac:dyDescent="0.25">
      <c r="A1011" s="192" t="s">
        <v>1167</v>
      </c>
      <c r="B1011" s="194">
        <v>10580</v>
      </c>
      <c r="C1011" s="202">
        <v>0.81120000000000003</v>
      </c>
      <c r="D1011" s="202">
        <v>0.8165</v>
      </c>
      <c r="E1011" t="s">
        <v>1399</v>
      </c>
      <c r="F1011" t="s">
        <v>1485</v>
      </c>
      <c r="H1011" s="360">
        <v>0.81120000000000003</v>
      </c>
      <c r="I1011" s="360">
        <v>0.81120000000000003</v>
      </c>
      <c r="J1011" s="361">
        <f t="shared" si="16"/>
        <v>0</v>
      </c>
    </row>
    <row r="1012" spans="1:10" ht="13.5" thickBot="1" x14ac:dyDescent="0.25">
      <c r="A1012" s="192" t="s">
        <v>1168</v>
      </c>
      <c r="B1012" s="194">
        <v>10580</v>
      </c>
      <c r="C1012" s="202">
        <v>0.81120000000000003</v>
      </c>
      <c r="D1012" s="202">
        <v>0.8165</v>
      </c>
      <c r="E1012" t="s">
        <v>1399</v>
      </c>
      <c r="F1012" t="s">
        <v>1485</v>
      </c>
      <c r="H1012" s="360">
        <v>0.81120000000000003</v>
      </c>
      <c r="I1012" s="360">
        <v>0.81120000000000003</v>
      </c>
      <c r="J1012" s="361">
        <f t="shared" si="16"/>
        <v>0</v>
      </c>
    </row>
    <row r="1013" spans="1:10" ht="13.5" thickBot="1" x14ac:dyDescent="0.25">
      <c r="A1013" s="192" t="s">
        <v>1169</v>
      </c>
      <c r="B1013" s="194">
        <v>31140</v>
      </c>
      <c r="C1013" s="202">
        <v>0.87530000000000008</v>
      </c>
      <c r="D1013" s="202">
        <v>0.86890000000000001</v>
      </c>
      <c r="E1013" t="s">
        <v>1403</v>
      </c>
      <c r="F1013" t="s">
        <v>1467</v>
      </c>
      <c r="H1013" s="360">
        <v>0.87530000000000008</v>
      </c>
      <c r="I1013" s="360">
        <v>0.87530000000000008</v>
      </c>
      <c r="J1013" s="361">
        <f t="shared" si="16"/>
        <v>0</v>
      </c>
    </row>
    <row r="1014" spans="1:10" ht="13.5" thickBot="1" x14ac:dyDescent="0.25">
      <c r="A1014" s="192" t="s">
        <v>1170</v>
      </c>
      <c r="B1014" s="194">
        <v>19340</v>
      </c>
      <c r="C1014" s="202">
        <v>0.95350000000000001</v>
      </c>
      <c r="D1014" s="202">
        <v>0.94389999999999996</v>
      </c>
      <c r="E1014" t="s">
        <v>1420</v>
      </c>
      <c r="F1014" t="s">
        <v>1468</v>
      </c>
      <c r="H1014" s="360">
        <v>0.95350000000000001</v>
      </c>
      <c r="I1014" s="360">
        <v>0.95350000000000001</v>
      </c>
      <c r="J1014" s="361">
        <f t="shared" si="16"/>
        <v>0</v>
      </c>
    </row>
    <row r="1015" spans="1:10" ht="13.5" thickBot="1" x14ac:dyDescent="0.25">
      <c r="A1015" s="192" t="s">
        <v>1171</v>
      </c>
      <c r="B1015" s="194">
        <v>30460</v>
      </c>
      <c r="C1015" s="202">
        <v>0.90300000000000002</v>
      </c>
      <c r="D1015" s="202">
        <v>0.89029999999999998</v>
      </c>
      <c r="E1015" t="s">
        <v>1404</v>
      </c>
      <c r="F1015" t="s">
        <v>1470</v>
      </c>
      <c r="H1015" s="360">
        <v>0.90300000000000002</v>
      </c>
      <c r="I1015" s="360">
        <v>0.90310000000000001</v>
      </c>
      <c r="J1015" s="361">
        <f t="shared" si="16"/>
        <v>-9.9999999999988987E-5</v>
      </c>
    </row>
    <row r="1016" spans="1:10" ht="13.5" thickBot="1" x14ac:dyDescent="0.25">
      <c r="A1016" s="192" t="s">
        <v>1172</v>
      </c>
      <c r="B1016" s="194">
        <v>33460</v>
      </c>
      <c r="C1016" s="202">
        <v>1.1206</v>
      </c>
      <c r="D1016" s="202">
        <v>1.1294999999999999</v>
      </c>
      <c r="E1016" t="s">
        <v>1421</v>
      </c>
      <c r="F1016" t="s">
        <v>1476</v>
      </c>
      <c r="H1016" s="360">
        <v>1.1206</v>
      </c>
      <c r="I1016" s="360">
        <v>1.1206</v>
      </c>
      <c r="J1016" s="361">
        <f t="shared" si="16"/>
        <v>0</v>
      </c>
    </row>
    <row r="1017" spans="1:10" ht="13.5" thickBot="1" x14ac:dyDescent="0.25">
      <c r="A1017" s="192" t="s">
        <v>1173</v>
      </c>
      <c r="B1017" s="194">
        <v>28700</v>
      </c>
      <c r="C1017" s="202">
        <v>0.68710000000000004</v>
      </c>
      <c r="D1017" s="202">
        <v>0.70279999999999998</v>
      </c>
      <c r="E1017" t="s">
        <v>1400</v>
      </c>
      <c r="F1017" t="s">
        <v>1500</v>
      </c>
      <c r="H1017" s="360">
        <v>0.68710000000000004</v>
      </c>
      <c r="I1017" s="360">
        <v>0.68710000000000004</v>
      </c>
      <c r="J1017" s="361">
        <f t="shared" si="16"/>
        <v>0</v>
      </c>
    </row>
    <row r="1018" spans="1:10" ht="13.5" thickBot="1" x14ac:dyDescent="0.25">
      <c r="A1018" s="192" t="s">
        <v>1174</v>
      </c>
      <c r="B1018" s="194">
        <v>22900</v>
      </c>
      <c r="C1018" s="202">
        <v>0.75319999999999998</v>
      </c>
      <c r="D1018" s="202">
        <v>0.70169999999999999</v>
      </c>
      <c r="E1018" t="s">
        <v>1422</v>
      </c>
      <c r="F1018" t="s">
        <v>1456</v>
      </c>
      <c r="H1018" s="360">
        <v>0.75319999999999998</v>
      </c>
      <c r="I1018" s="360">
        <v>0.75319999999999998</v>
      </c>
      <c r="J1018" s="361">
        <f t="shared" si="16"/>
        <v>0</v>
      </c>
    </row>
    <row r="1019" spans="1:10" ht="13.5" thickBot="1" x14ac:dyDescent="0.25">
      <c r="A1019" s="192" t="s">
        <v>1175</v>
      </c>
      <c r="B1019" s="194">
        <v>48620</v>
      </c>
      <c r="C1019" s="202">
        <v>0.85240000000000005</v>
      </c>
      <c r="D1019" s="202">
        <v>0.86050000000000004</v>
      </c>
      <c r="E1019" t="s">
        <v>1408</v>
      </c>
      <c r="F1019" t="s">
        <v>1469</v>
      </c>
      <c r="H1019" s="360">
        <v>0.85240000000000005</v>
      </c>
      <c r="I1019" s="360">
        <v>0.85250000000000004</v>
      </c>
      <c r="J1019" s="361">
        <f t="shared" si="16"/>
        <v>-9.9999999999988987E-5</v>
      </c>
    </row>
    <row r="1020" spans="1:10" ht="13.5" thickBot="1" x14ac:dyDescent="0.25">
      <c r="A1020" s="192" t="s">
        <v>1176</v>
      </c>
      <c r="B1020" s="194">
        <v>36740</v>
      </c>
      <c r="C1020" s="202">
        <v>0.89480000000000004</v>
      </c>
      <c r="D1020" s="202">
        <v>0.9022</v>
      </c>
      <c r="E1020" t="s">
        <v>1396</v>
      </c>
      <c r="F1020" t="s">
        <v>1462</v>
      </c>
      <c r="H1020" s="360">
        <v>0.89480000000000004</v>
      </c>
      <c r="I1020" s="360">
        <v>0.89490000000000003</v>
      </c>
      <c r="J1020" s="361">
        <f t="shared" si="16"/>
        <v>-9.9999999999988987E-5</v>
      </c>
    </row>
    <row r="1021" spans="1:10" ht="13.5" thickBot="1" x14ac:dyDescent="0.25">
      <c r="A1021" s="192" t="s">
        <v>1177</v>
      </c>
      <c r="B1021" s="194">
        <v>16860</v>
      </c>
      <c r="C1021" s="202">
        <v>0.8589</v>
      </c>
      <c r="D1021" s="202">
        <v>0.85809999999999997</v>
      </c>
      <c r="E1021" t="s">
        <v>1407</v>
      </c>
      <c r="F1021" t="s">
        <v>1496</v>
      </c>
      <c r="H1021" s="360">
        <v>0.8589</v>
      </c>
      <c r="I1021" s="360">
        <v>0.85899999999999999</v>
      </c>
      <c r="J1021" s="361">
        <f t="shared" si="16"/>
        <v>-9.9999999999988987E-5</v>
      </c>
    </row>
    <row r="1022" spans="1:10" ht="13.5" thickBot="1" x14ac:dyDescent="0.25">
      <c r="A1022" s="192" t="s">
        <v>1178</v>
      </c>
      <c r="B1022" s="194">
        <v>22900</v>
      </c>
      <c r="C1022" s="202">
        <v>0.75319999999999998</v>
      </c>
      <c r="D1022" s="202">
        <v>0.70169999999999999</v>
      </c>
      <c r="E1022" t="s">
        <v>1427</v>
      </c>
      <c r="F1022" t="s">
        <v>1489</v>
      </c>
      <c r="H1022" s="360">
        <v>0.75319999999999998</v>
      </c>
      <c r="I1022" s="360">
        <v>0.75319999999999998</v>
      </c>
      <c r="J1022" s="361">
        <f t="shared" si="16"/>
        <v>0</v>
      </c>
    </row>
    <row r="1023" spans="1:10" ht="13.5" thickBot="1" x14ac:dyDescent="0.25">
      <c r="A1023" s="192" t="s">
        <v>1179</v>
      </c>
      <c r="B1023" s="194">
        <v>30700</v>
      </c>
      <c r="C1023" s="202">
        <v>0.9820000000000001</v>
      </c>
      <c r="D1023" s="202">
        <v>0.97209999999999996</v>
      </c>
      <c r="E1023" t="s">
        <v>1435</v>
      </c>
      <c r="F1023" t="s">
        <v>1480</v>
      </c>
      <c r="H1023" s="360">
        <v>0.9820000000000001</v>
      </c>
      <c r="I1023" s="360">
        <v>0.9820000000000001</v>
      </c>
      <c r="J1023" s="361">
        <f t="shared" si="16"/>
        <v>0</v>
      </c>
    </row>
    <row r="1024" spans="1:10" ht="13.5" thickBot="1" x14ac:dyDescent="0.25">
      <c r="A1024" s="192" t="s">
        <v>1181</v>
      </c>
      <c r="B1024" s="194">
        <v>45820</v>
      </c>
      <c r="C1024" s="202">
        <v>0.8851</v>
      </c>
      <c r="D1024" s="202">
        <v>0.90369999999999995</v>
      </c>
      <c r="E1024" t="s">
        <v>1408</v>
      </c>
      <c r="F1024" t="s">
        <v>1469</v>
      </c>
      <c r="H1024" s="360">
        <v>0.8851</v>
      </c>
      <c r="I1024" s="360">
        <v>0.8852000000000001</v>
      </c>
      <c r="J1024" s="361">
        <f t="shared" si="16"/>
        <v>-1.0000000000010001E-4</v>
      </c>
    </row>
    <row r="1025" spans="1:10" ht="13.5" thickBot="1" x14ac:dyDescent="0.25">
      <c r="A1025" s="192" t="s">
        <v>202</v>
      </c>
      <c r="B1025" s="194">
        <v>43100</v>
      </c>
      <c r="C1025" s="202">
        <v>0.93890000000000007</v>
      </c>
      <c r="D1025" s="202">
        <v>0.9325</v>
      </c>
      <c r="E1025" t="s">
        <v>1411</v>
      </c>
      <c r="F1025" t="s">
        <v>1503</v>
      </c>
      <c r="H1025" s="360">
        <v>0.93890000000000007</v>
      </c>
      <c r="I1025" s="360">
        <v>0.93890000000000007</v>
      </c>
      <c r="J1025" s="361">
        <f t="shared" si="16"/>
        <v>0</v>
      </c>
    </row>
    <row r="1026" spans="1:10" ht="13.5" thickBot="1" x14ac:dyDescent="0.25">
      <c r="A1026" s="192" t="s">
        <v>1182</v>
      </c>
      <c r="B1026" s="194">
        <v>13820</v>
      </c>
      <c r="C1026" s="202">
        <v>0.81410000000000005</v>
      </c>
      <c r="D1026" s="202">
        <v>0.81679999999999997</v>
      </c>
      <c r="E1026" t="s">
        <v>1415</v>
      </c>
      <c r="F1026" t="s">
        <v>1453</v>
      </c>
      <c r="H1026" s="360">
        <v>0.81410000000000005</v>
      </c>
      <c r="I1026" s="360">
        <v>0.81420000000000003</v>
      </c>
      <c r="J1026" s="361">
        <f t="shared" si="16"/>
        <v>-9.9999999999988987E-5</v>
      </c>
    </row>
    <row r="1027" spans="1:10" ht="13.5" thickBot="1" x14ac:dyDescent="0.25">
      <c r="A1027" s="192" t="s">
        <v>1183</v>
      </c>
      <c r="B1027" s="194">
        <v>26900</v>
      </c>
      <c r="C1027" s="202">
        <v>1.0295000000000001</v>
      </c>
      <c r="D1027" s="202">
        <v>1.0149999999999999</v>
      </c>
      <c r="E1027" t="s">
        <v>1403</v>
      </c>
      <c r="F1027" t="s">
        <v>1467</v>
      </c>
      <c r="H1027" s="360">
        <v>1.0295000000000001</v>
      </c>
      <c r="I1027" s="360">
        <v>1.0296000000000001</v>
      </c>
      <c r="J1027" s="361">
        <f t="shared" si="16"/>
        <v>-9.9999999999988987E-5</v>
      </c>
    </row>
    <row r="1028" spans="1:10" ht="13.5" thickBot="1" x14ac:dyDescent="0.25">
      <c r="A1028" s="192" t="s">
        <v>1184</v>
      </c>
      <c r="B1028" s="194">
        <v>31140</v>
      </c>
      <c r="C1028" s="202">
        <v>0.87530000000000008</v>
      </c>
      <c r="D1028" s="202">
        <v>0.86890000000000001</v>
      </c>
      <c r="E1028" t="s">
        <v>1404</v>
      </c>
      <c r="F1028" t="s">
        <v>1470</v>
      </c>
      <c r="H1028" s="360">
        <v>0.87530000000000008</v>
      </c>
      <c r="I1028" s="360">
        <v>0.87530000000000008</v>
      </c>
      <c r="J1028" s="361">
        <f t="shared" si="16"/>
        <v>0</v>
      </c>
    </row>
    <row r="1029" spans="1:10" ht="13.5" thickBot="1" x14ac:dyDescent="0.25">
      <c r="A1029" s="192" t="s">
        <v>1185</v>
      </c>
      <c r="B1029" s="194">
        <v>32820</v>
      </c>
      <c r="C1029" s="202">
        <v>0.8822000000000001</v>
      </c>
      <c r="D1029" s="202">
        <v>0.88600000000000001</v>
      </c>
      <c r="E1029" t="s">
        <v>1407</v>
      </c>
      <c r="F1029" t="s">
        <v>1496</v>
      </c>
      <c r="H1029" s="360">
        <v>0.8822000000000001</v>
      </c>
      <c r="I1029" s="360">
        <v>0.88230000000000008</v>
      </c>
      <c r="J1029" s="361">
        <f t="shared" si="16"/>
        <v>-9.9999999999988987E-5</v>
      </c>
    </row>
    <row r="1030" spans="1:10" ht="13.5" thickBot="1" x14ac:dyDescent="0.25">
      <c r="A1030" s="192" t="s">
        <v>1186</v>
      </c>
      <c r="B1030" s="194">
        <v>33460</v>
      </c>
      <c r="C1030" s="202">
        <v>1.1206</v>
      </c>
      <c r="D1030" s="202">
        <v>1.1294999999999999</v>
      </c>
      <c r="E1030" t="s">
        <v>1421</v>
      </c>
      <c r="F1030" t="s">
        <v>1476</v>
      </c>
      <c r="H1030" s="360">
        <v>1.1206</v>
      </c>
      <c r="I1030" s="360">
        <v>1.1206</v>
      </c>
      <c r="J1030" s="361">
        <f t="shared" si="16"/>
        <v>0</v>
      </c>
    </row>
    <row r="1031" spans="1:10" ht="13.5" thickBot="1" x14ac:dyDescent="0.25">
      <c r="A1031" s="192" t="s">
        <v>1187</v>
      </c>
      <c r="B1031" s="194">
        <v>33460</v>
      </c>
      <c r="C1031" s="202">
        <v>1.1206</v>
      </c>
      <c r="D1031" s="202">
        <v>1.1294999999999999</v>
      </c>
      <c r="E1031" t="s">
        <v>1421</v>
      </c>
      <c r="F1031" t="s">
        <v>1476</v>
      </c>
      <c r="H1031" s="360">
        <v>1.1206</v>
      </c>
      <c r="I1031" s="360">
        <v>1.1206</v>
      </c>
      <c r="J1031" s="361">
        <f t="shared" si="16"/>
        <v>0</v>
      </c>
    </row>
    <row r="1032" spans="1:10" ht="13.5" thickBot="1" x14ac:dyDescent="0.25">
      <c r="A1032" s="192" t="s">
        <v>1188</v>
      </c>
      <c r="B1032" s="194">
        <v>27140</v>
      </c>
      <c r="C1032" s="202">
        <v>0.82590000000000008</v>
      </c>
      <c r="D1032" s="202">
        <v>0.81479999999999997</v>
      </c>
      <c r="E1032" t="s">
        <v>1432</v>
      </c>
      <c r="F1032" t="s">
        <v>1477</v>
      </c>
      <c r="H1032" s="360">
        <v>0.82590000000000008</v>
      </c>
      <c r="I1032" s="360">
        <v>0.82590000000000008</v>
      </c>
      <c r="J1032" s="361">
        <f t="shared" si="16"/>
        <v>0</v>
      </c>
    </row>
    <row r="1033" spans="1:10" ht="13.5" thickBot="1" x14ac:dyDescent="0.25">
      <c r="A1033" s="192" t="s">
        <v>1189</v>
      </c>
      <c r="B1033" s="194">
        <v>13900</v>
      </c>
      <c r="C1033" s="202">
        <v>0.83279999999999998</v>
      </c>
      <c r="D1033" s="202">
        <v>0.7903</v>
      </c>
      <c r="E1033" t="s">
        <v>1426</v>
      </c>
      <c r="F1033" t="s">
        <v>1487</v>
      </c>
      <c r="H1033" s="360">
        <v>0.83279999999999998</v>
      </c>
      <c r="I1033" s="360">
        <v>0.83290000000000008</v>
      </c>
      <c r="J1033" s="361">
        <f t="shared" si="16"/>
        <v>-1.0000000000010001E-4</v>
      </c>
    </row>
    <row r="1034" spans="1:10" ht="13.5" thickBot="1" x14ac:dyDescent="0.25">
      <c r="A1034" s="192" t="s">
        <v>141</v>
      </c>
      <c r="B1034" s="194">
        <v>34580</v>
      </c>
      <c r="C1034" s="202">
        <v>0.96730000000000005</v>
      </c>
      <c r="D1034" s="202">
        <v>0.94440000000000002</v>
      </c>
      <c r="E1034" t="s">
        <v>1413</v>
      </c>
      <c r="F1034" t="s">
        <v>1501</v>
      </c>
      <c r="H1034" s="360">
        <v>0.96730000000000005</v>
      </c>
      <c r="I1034" s="360">
        <v>0.96730000000000005</v>
      </c>
      <c r="J1034" s="361">
        <f t="shared" si="16"/>
        <v>0</v>
      </c>
    </row>
    <row r="1035" spans="1:10" ht="13.5" thickBot="1" x14ac:dyDescent="0.25">
      <c r="A1035" s="192" t="s">
        <v>1190</v>
      </c>
      <c r="B1035" s="194">
        <v>38900</v>
      </c>
      <c r="C1035" s="202">
        <v>1.2139</v>
      </c>
      <c r="D1035" s="202">
        <v>1.2064999999999999</v>
      </c>
      <c r="E1035" t="s">
        <v>1413</v>
      </c>
      <c r="F1035" t="s">
        <v>1501</v>
      </c>
      <c r="H1035" s="360">
        <v>1.2139</v>
      </c>
      <c r="I1035" s="360">
        <v>1.214</v>
      </c>
      <c r="J1035" s="361">
        <f t="shared" si="16"/>
        <v>-9.9999999999988987E-5</v>
      </c>
    </row>
    <row r="1036" spans="1:10" ht="13.5" thickBot="1" x14ac:dyDescent="0.25">
      <c r="A1036" s="192" t="s">
        <v>1191</v>
      </c>
      <c r="B1036" s="194">
        <v>34980</v>
      </c>
      <c r="C1036" s="202">
        <v>0.88919999999999999</v>
      </c>
      <c r="D1036" s="202">
        <v>0.89600000000000002</v>
      </c>
      <c r="E1036" t="s">
        <v>1407</v>
      </c>
      <c r="F1036" t="s">
        <v>1496</v>
      </c>
      <c r="H1036" s="360">
        <v>0.88919999999999999</v>
      </c>
      <c r="I1036" s="360">
        <v>0.88919999999999999</v>
      </c>
      <c r="J1036" s="361">
        <f t="shared" si="16"/>
        <v>0</v>
      </c>
    </row>
    <row r="1037" spans="1:10" ht="13.5" thickBot="1" x14ac:dyDescent="0.25">
      <c r="A1037" s="192" t="s">
        <v>1192</v>
      </c>
      <c r="B1037" s="194">
        <v>46340</v>
      </c>
      <c r="C1037" s="202">
        <v>0.83020000000000005</v>
      </c>
      <c r="D1037" s="202">
        <v>0.78839999999999999</v>
      </c>
      <c r="E1037" t="s">
        <v>1412</v>
      </c>
      <c r="F1037" t="s">
        <v>1497</v>
      </c>
      <c r="H1037" s="360">
        <v>0.83020000000000005</v>
      </c>
      <c r="I1037" s="360">
        <v>0.83020000000000005</v>
      </c>
      <c r="J1037" s="361">
        <f t="shared" si="16"/>
        <v>0</v>
      </c>
    </row>
    <row r="1038" spans="1:10" ht="13.5" thickBot="1" x14ac:dyDescent="0.25">
      <c r="A1038" s="192" t="s">
        <v>144</v>
      </c>
      <c r="B1038" s="194">
        <v>42644</v>
      </c>
      <c r="C1038" s="202">
        <v>1.1769000000000001</v>
      </c>
      <c r="D1038" s="202">
        <v>1.1653</v>
      </c>
      <c r="E1038" t="s">
        <v>1413</v>
      </c>
      <c r="F1038" t="s">
        <v>1501</v>
      </c>
      <c r="H1038" s="360">
        <v>1.1769000000000001</v>
      </c>
      <c r="I1038" s="360">
        <v>1.1769000000000001</v>
      </c>
      <c r="J1038" s="361">
        <f t="shared" si="16"/>
        <v>0</v>
      </c>
    </row>
    <row r="1039" spans="1:10" ht="13.5" thickBot="1" x14ac:dyDescent="0.25">
      <c r="A1039" s="192" t="s">
        <v>1194</v>
      </c>
      <c r="B1039" s="194">
        <v>41540</v>
      </c>
      <c r="C1039" s="202">
        <v>0.92800000000000005</v>
      </c>
      <c r="D1039" s="202">
        <v>0.94910000000000005</v>
      </c>
      <c r="E1039" t="s">
        <v>1410</v>
      </c>
      <c r="F1039" t="s">
        <v>1473</v>
      </c>
      <c r="H1039" s="360">
        <v>0.92800000000000005</v>
      </c>
      <c r="I1039" s="360">
        <v>0.92800000000000005</v>
      </c>
      <c r="J1039" s="361">
        <f t="shared" si="16"/>
        <v>0</v>
      </c>
    </row>
    <row r="1040" spans="1:10" ht="13.5" thickBot="1" x14ac:dyDescent="0.25">
      <c r="A1040" s="192" t="s">
        <v>1195</v>
      </c>
      <c r="B1040" s="194">
        <v>35084</v>
      </c>
      <c r="C1040" s="202">
        <v>1.1418000000000001</v>
      </c>
      <c r="D1040" s="202">
        <v>1.1443000000000001</v>
      </c>
      <c r="E1040" t="s">
        <v>1414</v>
      </c>
      <c r="F1040" t="s">
        <v>1483</v>
      </c>
      <c r="H1040" s="360">
        <v>1.1418000000000001</v>
      </c>
      <c r="I1040" s="360">
        <v>1.1418000000000001</v>
      </c>
      <c r="J1040" s="361">
        <f t="shared" si="16"/>
        <v>0</v>
      </c>
    </row>
    <row r="1041" spans="1:10" ht="13.5" thickBot="1" x14ac:dyDescent="0.25">
      <c r="A1041" s="192" t="s">
        <v>1196</v>
      </c>
      <c r="B1041" s="194">
        <v>23104</v>
      </c>
      <c r="C1041" s="202">
        <v>0.97030000000000005</v>
      </c>
      <c r="D1041" s="202">
        <v>0.95899999999999996</v>
      </c>
      <c r="E1041" t="s">
        <v>1412</v>
      </c>
      <c r="F1041" t="s">
        <v>1497</v>
      </c>
      <c r="H1041" s="360">
        <v>0.97030000000000005</v>
      </c>
      <c r="I1041" s="360">
        <v>0.97030000000000005</v>
      </c>
      <c r="J1041" s="361">
        <f t="shared" si="16"/>
        <v>0</v>
      </c>
    </row>
    <row r="1042" spans="1:10" ht="13.5" thickBot="1" x14ac:dyDescent="0.25">
      <c r="A1042" s="192" t="s">
        <v>1198</v>
      </c>
      <c r="B1042" s="194">
        <v>12060</v>
      </c>
      <c r="C1042" s="202">
        <v>0.94900000000000007</v>
      </c>
      <c r="D1042" s="202">
        <v>0.93669999999999998</v>
      </c>
      <c r="E1042" t="s">
        <v>1416</v>
      </c>
      <c r="F1042" t="s">
        <v>1463</v>
      </c>
      <c r="H1042" s="360">
        <v>0.94900000000000007</v>
      </c>
      <c r="I1042" s="360">
        <v>0.94900000000000007</v>
      </c>
      <c r="J1042" s="361">
        <f t="shared" si="16"/>
        <v>0</v>
      </c>
    </row>
    <row r="1043" spans="1:10" ht="13.5" thickBot="1" x14ac:dyDescent="0.25">
      <c r="A1043" s="192" t="s">
        <v>1199</v>
      </c>
      <c r="B1043" s="194">
        <v>43900</v>
      </c>
      <c r="C1043" s="202">
        <v>0.85120000000000007</v>
      </c>
      <c r="D1043" s="202">
        <v>0.86780000000000002</v>
      </c>
      <c r="E1043" t="s">
        <v>1395</v>
      </c>
      <c r="F1043" t="s">
        <v>1494</v>
      </c>
      <c r="H1043" s="360">
        <v>0.85120000000000007</v>
      </c>
      <c r="I1043" s="360">
        <v>0.85120000000000007</v>
      </c>
      <c r="J1043" s="361">
        <f t="shared" si="16"/>
        <v>0</v>
      </c>
    </row>
    <row r="1044" spans="1:10" ht="13.5" thickBot="1" x14ac:dyDescent="0.25">
      <c r="A1044" s="192" t="s">
        <v>1200</v>
      </c>
      <c r="B1044" s="194">
        <v>31140</v>
      </c>
      <c r="C1044" s="202">
        <v>0.87530000000000008</v>
      </c>
      <c r="D1044" s="202">
        <v>0.86890000000000001</v>
      </c>
      <c r="E1044" t="s">
        <v>1404</v>
      </c>
      <c r="F1044" t="s">
        <v>1470</v>
      </c>
      <c r="H1044" s="360">
        <v>0.87530000000000008</v>
      </c>
      <c r="I1044" s="360">
        <v>0.87530000000000008</v>
      </c>
      <c r="J1044" s="361">
        <f t="shared" si="16"/>
        <v>0</v>
      </c>
    </row>
    <row r="1045" spans="1:10" ht="13.5" thickBot="1" x14ac:dyDescent="0.25">
      <c r="A1045" s="192" t="s">
        <v>146</v>
      </c>
      <c r="B1045" s="194">
        <v>44060</v>
      </c>
      <c r="C1045" s="202">
        <v>1.1414</v>
      </c>
      <c r="D1045" s="202">
        <v>1.1373</v>
      </c>
      <c r="E1045" t="s">
        <v>1413</v>
      </c>
      <c r="F1045" t="s">
        <v>1501</v>
      </c>
      <c r="H1045" s="360">
        <v>1.1414</v>
      </c>
      <c r="I1045" s="360">
        <v>1.1414</v>
      </c>
      <c r="J1045" s="361">
        <f t="shared" si="16"/>
        <v>0</v>
      </c>
    </row>
    <row r="1046" spans="1:10" ht="13.5" thickBot="1" x14ac:dyDescent="0.25">
      <c r="A1046" s="192" t="s">
        <v>1201</v>
      </c>
      <c r="B1046" s="194">
        <v>47894</v>
      </c>
      <c r="C1046" s="202">
        <v>1.0137</v>
      </c>
      <c r="D1046" s="202">
        <v>1.0347</v>
      </c>
      <c r="E1046" t="s">
        <v>1400</v>
      </c>
      <c r="F1046" t="s">
        <v>1500</v>
      </c>
      <c r="H1046" s="360">
        <v>1.0137</v>
      </c>
      <c r="I1046" s="360">
        <v>1.0137</v>
      </c>
      <c r="J1046" s="361">
        <f t="shared" si="16"/>
        <v>0</v>
      </c>
    </row>
    <row r="1047" spans="1:10" ht="13.5" thickBot="1" x14ac:dyDescent="0.25">
      <c r="A1047" s="192" t="s">
        <v>1202</v>
      </c>
      <c r="B1047" s="194">
        <v>35380</v>
      </c>
      <c r="C1047" s="202">
        <v>0.83240000000000003</v>
      </c>
      <c r="D1047" s="202">
        <v>0.82820000000000005</v>
      </c>
      <c r="E1047" t="s">
        <v>1390</v>
      </c>
      <c r="F1047" t="s">
        <v>1471</v>
      </c>
      <c r="H1047" s="360">
        <v>0.83240000000000003</v>
      </c>
      <c r="I1047" s="360">
        <v>0.83240000000000003</v>
      </c>
      <c r="J1047" s="361">
        <f t="shared" si="16"/>
        <v>0</v>
      </c>
    </row>
    <row r="1048" spans="1:10" ht="13.5" thickBot="1" x14ac:dyDescent="0.25">
      <c r="A1048" s="192" t="s">
        <v>1203</v>
      </c>
      <c r="B1048" s="194">
        <v>41180</v>
      </c>
      <c r="C1048" s="202">
        <v>0.92720000000000002</v>
      </c>
      <c r="D1048" s="202">
        <v>0.92269999999999996</v>
      </c>
      <c r="E1048" t="s">
        <v>1419</v>
      </c>
      <c r="F1048" t="s">
        <v>1478</v>
      </c>
      <c r="H1048" s="360">
        <v>0.92720000000000002</v>
      </c>
      <c r="I1048" s="360">
        <v>0.92720000000000002</v>
      </c>
      <c r="J1048" s="361">
        <f t="shared" si="16"/>
        <v>0</v>
      </c>
    </row>
    <row r="1049" spans="1:10" ht="13.5" thickBot="1" x14ac:dyDescent="0.25">
      <c r="A1049" s="192" t="s">
        <v>1204</v>
      </c>
      <c r="B1049" s="194">
        <v>35380</v>
      </c>
      <c r="C1049" s="202">
        <v>0.83240000000000003</v>
      </c>
      <c r="D1049" s="202">
        <v>0.82820000000000005</v>
      </c>
      <c r="E1049" t="s">
        <v>1390</v>
      </c>
      <c r="F1049" t="s">
        <v>1471</v>
      </c>
      <c r="H1049" s="360">
        <v>0.83240000000000003</v>
      </c>
      <c r="I1049" s="360">
        <v>0.83240000000000003</v>
      </c>
      <c r="J1049" s="361">
        <f t="shared" si="16"/>
        <v>0</v>
      </c>
    </row>
    <row r="1050" spans="1:10" ht="13.5" thickBot="1" x14ac:dyDescent="0.25">
      <c r="A1050" s="192" t="s">
        <v>1205</v>
      </c>
      <c r="B1050" s="194">
        <v>13820</v>
      </c>
      <c r="C1050" s="202">
        <v>0.81410000000000005</v>
      </c>
      <c r="D1050" s="202">
        <v>0.81679999999999997</v>
      </c>
      <c r="E1050" t="s">
        <v>1415</v>
      </c>
      <c r="F1050" t="s">
        <v>1453</v>
      </c>
      <c r="H1050" s="360">
        <v>0.81410000000000005</v>
      </c>
      <c r="I1050" s="360">
        <v>0.81420000000000003</v>
      </c>
      <c r="J1050" s="361">
        <f t="shared" si="16"/>
        <v>-9.9999999999988987E-5</v>
      </c>
    </row>
    <row r="1051" spans="1:10" ht="13.5" thickBot="1" x14ac:dyDescent="0.25">
      <c r="A1051" s="192" t="s">
        <v>1206</v>
      </c>
      <c r="B1051" s="194">
        <v>41180</v>
      </c>
      <c r="C1051" s="202">
        <v>0.92720000000000002</v>
      </c>
      <c r="D1051" s="202">
        <v>0.92269999999999996</v>
      </c>
      <c r="E1051" t="s">
        <v>1401</v>
      </c>
      <c r="F1051" t="s">
        <v>1466</v>
      </c>
      <c r="H1051" s="360">
        <v>0.92720000000000002</v>
      </c>
      <c r="I1051" s="360">
        <v>0.92720000000000002</v>
      </c>
      <c r="J1051" s="361">
        <f t="shared" si="16"/>
        <v>0</v>
      </c>
    </row>
    <row r="1052" spans="1:10" ht="13.5" thickBot="1" x14ac:dyDescent="0.25">
      <c r="A1052" s="192" t="s">
        <v>1207</v>
      </c>
      <c r="B1052" s="194">
        <v>47664</v>
      </c>
      <c r="C1052" s="202">
        <v>0.9457000000000001</v>
      </c>
      <c r="D1052" s="202">
        <v>0.9456</v>
      </c>
      <c r="E1052" t="s">
        <v>1418</v>
      </c>
      <c r="F1052" t="s">
        <v>1475</v>
      </c>
      <c r="H1052" s="360">
        <v>0.9457000000000001</v>
      </c>
      <c r="I1052" s="360">
        <v>0.9457000000000001</v>
      </c>
      <c r="J1052" s="361">
        <f t="shared" si="16"/>
        <v>0</v>
      </c>
    </row>
    <row r="1053" spans="1:10" ht="13.5" thickBot="1" x14ac:dyDescent="0.25">
      <c r="A1053" s="192" t="s">
        <v>203</v>
      </c>
      <c r="B1053" s="194">
        <v>33460</v>
      </c>
      <c r="C1053" s="202">
        <v>1.1206</v>
      </c>
      <c r="D1053" s="202">
        <v>1.1294999999999999</v>
      </c>
      <c r="E1053" t="s">
        <v>1411</v>
      </c>
      <c r="F1053" t="s">
        <v>1503</v>
      </c>
      <c r="H1053" s="360">
        <v>1.1206</v>
      </c>
      <c r="I1053" s="360">
        <v>1.1206</v>
      </c>
      <c r="J1053" s="361">
        <f t="shared" si="16"/>
        <v>0</v>
      </c>
    </row>
    <row r="1054" spans="1:10" ht="13.5" thickBot="1" x14ac:dyDescent="0.25">
      <c r="A1054" s="192" t="s">
        <v>1208</v>
      </c>
      <c r="B1054" s="194">
        <v>12940</v>
      </c>
      <c r="C1054" s="202">
        <v>0.79610000000000003</v>
      </c>
      <c r="D1054" s="202">
        <v>0.76780000000000004</v>
      </c>
      <c r="E1054" t="s">
        <v>1390</v>
      </c>
      <c r="F1054" t="s">
        <v>1471</v>
      </c>
      <c r="H1054" s="360">
        <v>0.79610000000000003</v>
      </c>
      <c r="I1054" s="360">
        <v>0.79610000000000003</v>
      </c>
      <c r="J1054" s="361">
        <f t="shared" si="16"/>
        <v>0</v>
      </c>
    </row>
    <row r="1055" spans="1:10" ht="13.5" thickBot="1" x14ac:dyDescent="0.25">
      <c r="A1055" s="192" t="s">
        <v>1209</v>
      </c>
      <c r="B1055" s="194">
        <v>35380</v>
      </c>
      <c r="C1055" s="202">
        <v>0.83240000000000003</v>
      </c>
      <c r="D1055" s="202">
        <v>0.82820000000000005</v>
      </c>
      <c r="E1055" t="s">
        <v>1390</v>
      </c>
      <c r="F1055" t="s">
        <v>1471</v>
      </c>
      <c r="H1055" s="360">
        <v>0.83240000000000003</v>
      </c>
      <c r="I1055" s="360">
        <v>0.83240000000000003</v>
      </c>
      <c r="J1055" s="361">
        <f t="shared" si="16"/>
        <v>0</v>
      </c>
    </row>
    <row r="1056" spans="1:10" ht="13.5" thickBot="1" x14ac:dyDescent="0.25">
      <c r="A1056" s="192" t="s">
        <v>1210</v>
      </c>
      <c r="B1056" s="194">
        <v>35380</v>
      </c>
      <c r="C1056" s="202">
        <v>0.83240000000000003</v>
      </c>
      <c r="D1056" s="202">
        <v>0.82820000000000005</v>
      </c>
      <c r="E1056" t="s">
        <v>1390</v>
      </c>
      <c r="F1056" t="s">
        <v>1471</v>
      </c>
      <c r="H1056" s="360">
        <v>0.83240000000000003</v>
      </c>
      <c r="I1056" s="360">
        <v>0.83240000000000003</v>
      </c>
      <c r="J1056" s="361">
        <f t="shared" si="16"/>
        <v>0</v>
      </c>
    </row>
    <row r="1057" spans="1:10" ht="13.5" thickBot="1" x14ac:dyDescent="0.25">
      <c r="A1057" s="192" t="s">
        <v>1211</v>
      </c>
      <c r="B1057" s="194">
        <v>27260</v>
      </c>
      <c r="C1057" s="202">
        <v>0.90340000000000009</v>
      </c>
      <c r="D1057" s="202">
        <v>0.89570000000000005</v>
      </c>
      <c r="E1057" t="s">
        <v>1396</v>
      </c>
      <c r="F1057" t="s">
        <v>1462</v>
      </c>
      <c r="H1057" s="360">
        <v>0.90340000000000009</v>
      </c>
      <c r="I1057" s="360">
        <v>0.90340000000000009</v>
      </c>
      <c r="J1057" s="361">
        <f t="shared" si="16"/>
        <v>0</v>
      </c>
    </row>
    <row r="1058" spans="1:10" ht="13.5" thickBot="1" x14ac:dyDescent="0.25">
      <c r="A1058" s="192" t="s">
        <v>1212</v>
      </c>
      <c r="B1058" s="194">
        <v>43780</v>
      </c>
      <c r="C1058" s="202">
        <v>0.89590000000000003</v>
      </c>
      <c r="D1058" s="202">
        <v>0.91849999999999998</v>
      </c>
      <c r="E1058" t="s">
        <v>1403</v>
      </c>
      <c r="F1058" t="s">
        <v>1467</v>
      </c>
      <c r="H1058" s="360">
        <v>0.89590000000000003</v>
      </c>
      <c r="I1058" s="360">
        <v>0.89590000000000003</v>
      </c>
      <c r="J1058" s="361">
        <f t="shared" si="16"/>
        <v>0</v>
      </c>
    </row>
    <row r="1059" spans="1:10" ht="13.5" thickBot="1" x14ac:dyDescent="0.25">
      <c r="A1059" s="192" t="s">
        <v>1213</v>
      </c>
      <c r="B1059" s="194">
        <v>41180</v>
      </c>
      <c r="C1059" s="202">
        <v>0.92720000000000002</v>
      </c>
      <c r="D1059" s="202">
        <v>0.92269999999999996</v>
      </c>
      <c r="E1059" t="s">
        <v>1419</v>
      </c>
      <c r="F1059" t="s">
        <v>1478</v>
      </c>
      <c r="H1059" s="360">
        <v>0.92720000000000002</v>
      </c>
      <c r="I1059" s="360">
        <v>0.92720000000000002</v>
      </c>
      <c r="J1059" s="361">
        <f t="shared" si="16"/>
        <v>0</v>
      </c>
    </row>
    <row r="1060" spans="1:10" ht="13.5" thickBot="1" x14ac:dyDescent="0.25">
      <c r="A1060" s="192" t="s">
        <v>1214</v>
      </c>
      <c r="B1060" s="194">
        <v>20260</v>
      </c>
      <c r="C1060" s="202">
        <v>0.96870000000000001</v>
      </c>
      <c r="D1060" s="202">
        <v>1.0198</v>
      </c>
      <c r="E1060" t="s">
        <v>1421</v>
      </c>
      <c r="F1060" t="s">
        <v>1476</v>
      </c>
      <c r="H1060" s="360">
        <v>0.96870000000000001</v>
      </c>
      <c r="I1060" s="360">
        <v>0.96879999999999999</v>
      </c>
      <c r="J1060" s="361">
        <f t="shared" si="16"/>
        <v>-9.9999999999988987E-5</v>
      </c>
    </row>
    <row r="1061" spans="1:10" ht="13.5" thickBot="1" x14ac:dyDescent="0.25">
      <c r="A1061" s="192" t="s">
        <v>1215</v>
      </c>
      <c r="B1061" s="194">
        <v>41180</v>
      </c>
      <c r="C1061" s="202">
        <v>0.92720000000000002</v>
      </c>
      <c r="D1061" s="202">
        <v>0.92269999999999996</v>
      </c>
      <c r="E1061" t="s">
        <v>1419</v>
      </c>
      <c r="F1061" t="s">
        <v>1478</v>
      </c>
      <c r="H1061" s="360">
        <v>0.92720000000000002</v>
      </c>
      <c r="I1061" s="360">
        <v>0.92720000000000002</v>
      </c>
      <c r="J1061" s="361">
        <f t="shared" si="16"/>
        <v>0</v>
      </c>
    </row>
    <row r="1062" spans="1:10" ht="13.5" thickBot="1" x14ac:dyDescent="0.25">
      <c r="A1062" s="192" t="s">
        <v>1216</v>
      </c>
      <c r="B1062" s="194">
        <v>38940</v>
      </c>
      <c r="C1062" s="202">
        <v>0.89750000000000008</v>
      </c>
      <c r="D1062" s="202">
        <v>0.91490000000000005</v>
      </c>
      <c r="E1062" t="s">
        <v>1396</v>
      </c>
      <c r="F1062" t="s">
        <v>1462</v>
      </c>
      <c r="H1062" s="360">
        <v>0.89750000000000008</v>
      </c>
      <c r="I1062" s="360">
        <v>0.89690000000000003</v>
      </c>
      <c r="J1062" s="361">
        <f t="shared" si="16"/>
        <v>6.0000000000004494E-4</v>
      </c>
    </row>
    <row r="1063" spans="1:10" ht="13.5" thickBot="1" x14ac:dyDescent="0.25">
      <c r="A1063" s="192" t="s">
        <v>1217</v>
      </c>
      <c r="B1063" s="194">
        <v>29180</v>
      </c>
      <c r="C1063" s="202">
        <v>0.79039999999999999</v>
      </c>
      <c r="D1063" s="202">
        <v>0.77739999999999998</v>
      </c>
      <c r="E1063" t="s">
        <v>1390</v>
      </c>
      <c r="F1063" t="s">
        <v>1471</v>
      </c>
      <c r="H1063" s="360">
        <v>0.79039999999999999</v>
      </c>
      <c r="I1063" s="360">
        <v>0.79039999999999999</v>
      </c>
      <c r="J1063" s="361">
        <f t="shared" si="16"/>
        <v>0</v>
      </c>
    </row>
    <row r="1064" spans="1:10" ht="13.5" thickBot="1" x14ac:dyDescent="0.25">
      <c r="A1064" s="192" t="s">
        <v>1218</v>
      </c>
      <c r="B1064" s="194">
        <v>15680</v>
      </c>
      <c r="C1064" s="202">
        <v>0.86640000000000006</v>
      </c>
      <c r="D1064" s="202">
        <v>0.92</v>
      </c>
      <c r="E1064" t="s">
        <v>1410</v>
      </c>
      <c r="F1064" t="s">
        <v>1473</v>
      </c>
      <c r="H1064" s="360">
        <v>0.86640000000000006</v>
      </c>
      <c r="I1064" s="360">
        <v>0.86640000000000006</v>
      </c>
      <c r="J1064" s="361">
        <f t="shared" ref="J1064:J1127" si="17">+H1064-I1064</f>
        <v>0</v>
      </c>
    </row>
    <row r="1065" spans="1:10" ht="13.5" thickBot="1" x14ac:dyDescent="0.25">
      <c r="A1065" s="192" t="s">
        <v>1219</v>
      </c>
      <c r="B1065" s="194">
        <v>35380</v>
      </c>
      <c r="C1065" s="202">
        <v>0.83240000000000003</v>
      </c>
      <c r="D1065" s="202">
        <v>0.82820000000000005</v>
      </c>
      <c r="E1065" t="s">
        <v>1390</v>
      </c>
      <c r="F1065" t="s">
        <v>1471</v>
      </c>
      <c r="H1065" s="360">
        <v>0.83240000000000003</v>
      </c>
      <c r="I1065" s="360">
        <v>0.83240000000000003</v>
      </c>
      <c r="J1065" s="361">
        <f t="shared" si="17"/>
        <v>0</v>
      </c>
    </row>
    <row r="1066" spans="1:10" ht="13.5" thickBot="1" x14ac:dyDescent="0.25">
      <c r="A1066" s="192" t="s">
        <v>1220</v>
      </c>
      <c r="B1066" s="194">
        <v>47894</v>
      </c>
      <c r="C1066" s="202">
        <v>1.0137</v>
      </c>
      <c r="D1066" s="202">
        <v>1.0347</v>
      </c>
      <c r="E1066" t="s">
        <v>1400</v>
      </c>
      <c r="F1066" t="s">
        <v>1500</v>
      </c>
      <c r="H1066" s="360">
        <v>1.0137</v>
      </c>
      <c r="I1066" s="360">
        <v>1.0137</v>
      </c>
      <c r="J1066" s="361">
        <f t="shared" si="17"/>
        <v>0</v>
      </c>
    </row>
    <row r="1067" spans="1:10" ht="13.5" thickBot="1" x14ac:dyDescent="0.25">
      <c r="A1067" s="192" t="s">
        <v>1222</v>
      </c>
      <c r="B1067" s="194">
        <v>37900</v>
      </c>
      <c r="C1067" s="202">
        <v>0.90440000000000009</v>
      </c>
      <c r="D1067" s="202">
        <v>0.90659999999999996</v>
      </c>
      <c r="E1067" t="s">
        <v>1401</v>
      </c>
      <c r="F1067" t="s">
        <v>1466</v>
      </c>
      <c r="H1067" s="360">
        <v>0.90440000000000009</v>
      </c>
      <c r="I1067" s="360">
        <v>0.90440000000000009</v>
      </c>
      <c r="J1067" s="361">
        <f t="shared" si="17"/>
        <v>0</v>
      </c>
    </row>
    <row r="1068" spans="1:10" ht="13.5" thickBot="1" x14ac:dyDescent="0.25">
      <c r="A1068" s="192" t="s">
        <v>1223</v>
      </c>
      <c r="B1068" s="194">
        <v>15940</v>
      </c>
      <c r="C1068" s="202">
        <v>0.80600000000000005</v>
      </c>
      <c r="D1068" s="202">
        <v>0.82950000000000002</v>
      </c>
      <c r="E1068" t="s">
        <v>1405</v>
      </c>
      <c r="F1068" t="s">
        <v>1488</v>
      </c>
      <c r="H1068" s="360">
        <v>0.80600000000000005</v>
      </c>
      <c r="I1068" s="360">
        <v>0.80600000000000005</v>
      </c>
      <c r="J1068" s="361">
        <f t="shared" si="17"/>
        <v>0</v>
      </c>
    </row>
    <row r="1069" spans="1:10" ht="13.5" thickBot="1" x14ac:dyDescent="0.25">
      <c r="A1069" s="192" t="s">
        <v>1224</v>
      </c>
      <c r="B1069" s="194">
        <v>44420</v>
      </c>
      <c r="C1069" s="202">
        <v>0.93390000000000006</v>
      </c>
      <c r="D1069" s="202">
        <v>0.86</v>
      </c>
      <c r="E1069" t="s">
        <v>1400</v>
      </c>
      <c r="F1069" t="s">
        <v>1500</v>
      </c>
      <c r="H1069" s="360">
        <v>0.93390000000000006</v>
      </c>
      <c r="I1069" s="360">
        <v>0.93400000000000005</v>
      </c>
      <c r="J1069" s="361">
        <f t="shared" si="17"/>
        <v>-9.9999999999988987E-5</v>
      </c>
    </row>
    <row r="1070" spans="1:10" ht="13.5" thickBot="1" x14ac:dyDescent="0.25">
      <c r="A1070" s="192" t="s">
        <v>1225</v>
      </c>
      <c r="B1070" s="194">
        <v>41060</v>
      </c>
      <c r="C1070" s="202">
        <v>0.96260000000000001</v>
      </c>
      <c r="D1070" s="202">
        <v>0.98629999999999995</v>
      </c>
      <c r="E1070" t="s">
        <v>1421</v>
      </c>
      <c r="F1070" t="s">
        <v>1476</v>
      </c>
      <c r="H1070" s="360">
        <v>0.96260000000000001</v>
      </c>
      <c r="I1070" s="360">
        <v>0.96260000000000001</v>
      </c>
      <c r="J1070" s="361">
        <f t="shared" si="17"/>
        <v>0</v>
      </c>
    </row>
    <row r="1071" spans="1:10" ht="13.5" thickBot="1" x14ac:dyDescent="0.25">
      <c r="A1071" s="192" t="s">
        <v>147</v>
      </c>
      <c r="B1071" s="194">
        <v>44060</v>
      </c>
      <c r="C1071" s="202">
        <v>1.1414</v>
      </c>
      <c r="D1071" s="202">
        <v>1.1373</v>
      </c>
      <c r="E1071" t="s">
        <v>1413</v>
      </c>
      <c r="F1071" t="s">
        <v>1501</v>
      </c>
      <c r="H1071" s="360">
        <v>1.1414</v>
      </c>
      <c r="I1071" s="360">
        <v>1.1414</v>
      </c>
      <c r="J1071" s="361">
        <f t="shared" si="17"/>
        <v>0</v>
      </c>
    </row>
    <row r="1072" spans="1:10" ht="13.5" thickBot="1" x14ac:dyDescent="0.25">
      <c r="A1072" s="192" t="s">
        <v>1226</v>
      </c>
      <c r="B1072" s="194">
        <v>49180</v>
      </c>
      <c r="C1072" s="202">
        <v>0.90010000000000001</v>
      </c>
      <c r="D1072" s="202">
        <v>0.87390000000000001</v>
      </c>
      <c r="E1072" t="s">
        <v>1397</v>
      </c>
      <c r="F1072" t="s">
        <v>1486</v>
      </c>
      <c r="H1072" s="360">
        <v>0.90010000000000001</v>
      </c>
      <c r="I1072" s="360">
        <v>0.90010000000000001</v>
      </c>
      <c r="J1072" s="361">
        <f t="shared" si="17"/>
        <v>0</v>
      </c>
    </row>
    <row r="1073" spans="1:10" ht="13.5" thickBot="1" x14ac:dyDescent="0.25">
      <c r="A1073" s="192" t="s">
        <v>1227</v>
      </c>
      <c r="B1073" s="194">
        <v>39900</v>
      </c>
      <c r="C1073" s="202">
        <v>0.92690000000000006</v>
      </c>
      <c r="D1073" s="202">
        <v>0.94550000000000001</v>
      </c>
      <c r="E1073" t="s">
        <v>1429</v>
      </c>
      <c r="F1073" t="s">
        <v>1481</v>
      </c>
      <c r="H1073" s="360">
        <v>0.92690000000000006</v>
      </c>
      <c r="I1073" s="360">
        <v>0.92690000000000006</v>
      </c>
      <c r="J1073" s="361">
        <f t="shared" si="17"/>
        <v>0</v>
      </c>
    </row>
    <row r="1074" spans="1:10" ht="13.5" thickBot="1" x14ac:dyDescent="0.25">
      <c r="A1074" s="192" t="s">
        <v>1228</v>
      </c>
      <c r="B1074" s="194">
        <v>11180</v>
      </c>
      <c r="C1074" s="202">
        <v>0.94180000000000008</v>
      </c>
      <c r="D1074" s="202">
        <v>0.92620000000000002</v>
      </c>
      <c r="E1074" t="s">
        <v>1420</v>
      </c>
      <c r="F1074" t="s">
        <v>1468</v>
      </c>
      <c r="H1074" s="360">
        <v>0.94180000000000008</v>
      </c>
      <c r="I1074" s="360">
        <v>0.94180000000000008</v>
      </c>
      <c r="J1074" s="361">
        <f t="shared" si="17"/>
        <v>0</v>
      </c>
    </row>
    <row r="1075" spans="1:10" ht="13.5" thickBot="1" x14ac:dyDescent="0.25">
      <c r="A1075" s="192" t="s">
        <v>1229</v>
      </c>
      <c r="B1075" s="194">
        <v>40484</v>
      </c>
      <c r="C1075" s="202">
        <v>0.99080000000000001</v>
      </c>
      <c r="D1075" s="202">
        <v>0.98029999999999995</v>
      </c>
      <c r="E1075" t="s">
        <v>1436</v>
      </c>
      <c r="F1075" t="s">
        <v>1482</v>
      </c>
      <c r="H1075" s="360">
        <v>0.99080000000000001</v>
      </c>
      <c r="I1075" s="360">
        <v>0.9909</v>
      </c>
      <c r="J1075" s="361">
        <f t="shared" si="17"/>
        <v>-9.9999999999988987E-5</v>
      </c>
    </row>
    <row r="1076" spans="1:10" ht="13.5" thickBot="1" x14ac:dyDescent="0.25">
      <c r="A1076" s="192" t="s">
        <v>1230</v>
      </c>
      <c r="B1076" s="194">
        <v>47260</v>
      </c>
      <c r="C1076" s="202">
        <v>0.8901</v>
      </c>
      <c r="D1076" s="202">
        <v>0.90090000000000003</v>
      </c>
      <c r="E1076" t="s">
        <v>1400</v>
      </c>
      <c r="F1076" t="s">
        <v>1500</v>
      </c>
      <c r="H1076" s="360">
        <v>0.8901</v>
      </c>
      <c r="I1076" s="360">
        <v>0.8901</v>
      </c>
      <c r="J1076" s="361">
        <f t="shared" si="17"/>
        <v>0</v>
      </c>
    </row>
    <row r="1077" spans="1:10" ht="13.5" thickBot="1" x14ac:dyDescent="0.25">
      <c r="A1077" s="192" t="s">
        <v>1231</v>
      </c>
      <c r="B1077" s="194">
        <v>14454</v>
      </c>
      <c r="C1077" s="202">
        <v>1.2558</v>
      </c>
      <c r="D1077" s="202">
        <v>1.2897000000000001</v>
      </c>
      <c r="E1077" t="s">
        <v>1417</v>
      </c>
      <c r="F1077" t="s">
        <v>1474</v>
      </c>
      <c r="H1077" s="360">
        <v>1.2558</v>
      </c>
      <c r="I1077" s="360">
        <v>1.2559</v>
      </c>
      <c r="J1077" s="361">
        <f t="shared" si="17"/>
        <v>-9.9999999999988987E-5</v>
      </c>
    </row>
    <row r="1078" spans="1:10" ht="13.5" thickBot="1" x14ac:dyDescent="0.25">
      <c r="A1078" s="192" t="s">
        <v>1232</v>
      </c>
      <c r="B1078" s="194">
        <v>35004</v>
      </c>
      <c r="C1078" s="202">
        <v>1.2876000000000001</v>
      </c>
      <c r="D1078" s="202">
        <v>1.2781</v>
      </c>
      <c r="E1078" t="s">
        <v>1399</v>
      </c>
      <c r="F1078" t="s">
        <v>1485</v>
      </c>
      <c r="H1078" s="360">
        <v>1.2876000000000001</v>
      </c>
      <c r="I1078" s="360">
        <v>1.2876000000000001</v>
      </c>
      <c r="J1078" s="361">
        <f t="shared" si="17"/>
        <v>0</v>
      </c>
    </row>
    <row r="1079" spans="1:10" ht="13.5" thickBot="1" x14ac:dyDescent="0.25">
      <c r="A1079" s="192" t="s">
        <v>1233</v>
      </c>
      <c r="B1079" s="194">
        <v>45460</v>
      </c>
      <c r="C1079" s="202">
        <v>0.91570000000000007</v>
      </c>
      <c r="D1079" s="202">
        <v>0.95579999999999998</v>
      </c>
      <c r="E1079" t="s">
        <v>1403</v>
      </c>
      <c r="F1079" t="s">
        <v>1467</v>
      </c>
      <c r="H1079" s="360">
        <v>0.91570000000000007</v>
      </c>
      <c r="I1079" s="360">
        <v>0.91570000000000007</v>
      </c>
      <c r="J1079" s="361">
        <f t="shared" si="17"/>
        <v>0</v>
      </c>
    </row>
    <row r="1080" spans="1:10" ht="13.5" thickBot="1" x14ac:dyDescent="0.25">
      <c r="A1080" s="192" t="s">
        <v>1234</v>
      </c>
      <c r="B1080" s="194">
        <v>28700</v>
      </c>
      <c r="C1080" s="202">
        <v>0.68710000000000004</v>
      </c>
      <c r="D1080" s="202">
        <v>0.70279999999999998</v>
      </c>
      <c r="E1080" t="s">
        <v>1407</v>
      </c>
      <c r="F1080" t="s">
        <v>1496</v>
      </c>
      <c r="H1080" s="360">
        <v>0.68710000000000004</v>
      </c>
      <c r="I1080" s="360">
        <v>0.68710000000000004</v>
      </c>
      <c r="J1080" s="361">
        <f t="shared" si="17"/>
        <v>0</v>
      </c>
    </row>
    <row r="1081" spans="1:10" ht="13.5" thickBot="1" x14ac:dyDescent="0.25">
      <c r="A1081" s="192" t="s">
        <v>1235</v>
      </c>
      <c r="B1081" s="194">
        <v>10420</v>
      </c>
      <c r="C1081" s="202">
        <v>0.82890000000000008</v>
      </c>
      <c r="D1081" s="202">
        <v>0.82589999999999997</v>
      </c>
      <c r="E1081" t="s">
        <v>1405</v>
      </c>
      <c r="F1081" t="s">
        <v>1488</v>
      </c>
      <c r="H1081" s="360">
        <v>0.82890000000000008</v>
      </c>
      <c r="I1081" s="360">
        <v>0.82890000000000008</v>
      </c>
      <c r="J1081" s="361">
        <f t="shared" si="17"/>
        <v>0</v>
      </c>
    </row>
    <row r="1082" spans="1:10" ht="13.5" thickBot="1" x14ac:dyDescent="0.25">
      <c r="A1082" s="192" t="s">
        <v>1236</v>
      </c>
      <c r="B1082" s="194">
        <v>48620</v>
      </c>
      <c r="C1082" s="202">
        <v>0.85240000000000005</v>
      </c>
      <c r="D1082" s="202">
        <v>0.86050000000000004</v>
      </c>
      <c r="E1082" t="s">
        <v>1408</v>
      </c>
      <c r="F1082" t="s">
        <v>1469</v>
      </c>
      <c r="H1082" s="360">
        <v>0.85240000000000005</v>
      </c>
      <c r="I1082" s="360">
        <v>0.85250000000000004</v>
      </c>
      <c r="J1082" s="361">
        <f t="shared" si="17"/>
        <v>-9.9999999999988987E-5</v>
      </c>
    </row>
    <row r="1083" spans="1:10" ht="13.5" thickBot="1" x14ac:dyDescent="0.25">
      <c r="A1083" s="192" t="s">
        <v>1237</v>
      </c>
      <c r="B1083" s="194">
        <v>34980</v>
      </c>
      <c r="C1083" s="202">
        <v>0.88919999999999999</v>
      </c>
      <c r="D1083" s="202">
        <v>0.89600000000000002</v>
      </c>
      <c r="E1083" t="s">
        <v>1407</v>
      </c>
      <c r="F1083" t="s">
        <v>1496</v>
      </c>
      <c r="H1083" s="360">
        <v>0.88919999999999999</v>
      </c>
      <c r="I1083" s="360">
        <v>0.88919999999999999</v>
      </c>
      <c r="J1083" s="361">
        <f t="shared" si="17"/>
        <v>0</v>
      </c>
    </row>
    <row r="1084" spans="1:10" ht="13.5" thickBot="1" x14ac:dyDescent="0.25">
      <c r="A1084" s="192" t="s">
        <v>1238</v>
      </c>
      <c r="B1084" s="194">
        <v>45540</v>
      </c>
      <c r="C1084" s="202">
        <v>0.79900000000000004</v>
      </c>
      <c r="D1084" s="202">
        <v>0.80320000000000003</v>
      </c>
      <c r="E1084" t="s">
        <v>1396</v>
      </c>
      <c r="F1084" t="s">
        <v>1462</v>
      </c>
      <c r="H1084" s="360">
        <v>0.79900000000000004</v>
      </c>
      <c r="I1084" s="360">
        <v>0.79900000000000004</v>
      </c>
      <c r="J1084" s="361">
        <f t="shared" si="17"/>
        <v>0</v>
      </c>
    </row>
    <row r="1085" spans="1:10" ht="13.5" thickBot="1" x14ac:dyDescent="0.25">
      <c r="A1085" s="192" t="s">
        <v>1239</v>
      </c>
      <c r="B1085" s="194">
        <v>44940</v>
      </c>
      <c r="C1085" s="202">
        <v>0.67790000000000006</v>
      </c>
      <c r="D1085" s="202">
        <v>0.6865</v>
      </c>
      <c r="E1085" t="s">
        <v>1395</v>
      </c>
      <c r="F1085" t="s">
        <v>1494</v>
      </c>
      <c r="H1085" s="360">
        <v>0.67790000000000006</v>
      </c>
      <c r="I1085" s="360">
        <v>0.67790000000000006</v>
      </c>
      <c r="J1085" s="361">
        <f t="shared" si="17"/>
        <v>0</v>
      </c>
    </row>
    <row r="1086" spans="1:10" ht="13.5" thickBot="1" x14ac:dyDescent="0.25">
      <c r="A1086" s="192" t="s">
        <v>1240</v>
      </c>
      <c r="B1086" s="194">
        <v>41540</v>
      </c>
      <c r="C1086" s="202">
        <v>0.92800000000000005</v>
      </c>
      <c r="D1086" s="202">
        <v>0.94910000000000005</v>
      </c>
      <c r="E1086" t="s">
        <v>1438</v>
      </c>
      <c r="F1086" t="s">
        <v>1460</v>
      </c>
      <c r="H1086" s="360">
        <v>0.92800000000000005</v>
      </c>
      <c r="I1086" s="360">
        <v>0.92800000000000005</v>
      </c>
      <c r="J1086" s="361">
        <f t="shared" si="17"/>
        <v>0</v>
      </c>
    </row>
    <row r="1087" spans="1:10" ht="13.5" thickBot="1" x14ac:dyDescent="0.25">
      <c r="A1087" s="192" t="s">
        <v>1241</v>
      </c>
      <c r="B1087" s="194">
        <v>35084</v>
      </c>
      <c r="C1087" s="202">
        <v>1.1418000000000001</v>
      </c>
      <c r="D1087" s="202">
        <v>1.1443000000000001</v>
      </c>
      <c r="E1087" t="s">
        <v>1414</v>
      </c>
      <c r="F1087" t="s">
        <v>1483</v>
      </c>
      <c r="H1087" s="360">
        <v>1.1418000000000001</v>
      </c>
      <c r="I1087" s="360">
        <v>1.1418000000000001</v>
      </c>
      <c r="J1087" s="361">
        <f t="shared" si="17"/>
        <v>0</v>
      </c>
    </row>
    <row r="1088" spans="1:10" ht="13.5" thickBot="1" x14ac:dyDescent="0.25">
      <c r="A1088" s="192" t="s">
        <v>1242</v>
      </c>
      <c r="B1088" s="194">
        <v>40060</v>
      </c>
      <c r="C1088" s="202">
        <v>0.92810000000000004</v>
      </c>
      <c r="D1088" s="202">
        <v>0.92949999999999999</v>
      </c>
      <c r="E1088" t="s">
        <v>1400</v>
      </c>
      <c r="F1088" t="s">
        <v>1500</v>
      </c>
      <c r="H1088" s="360">
        <v>0.92810000000000004</v>
      </c>
      <c r="I1088" s="360">
        <v>0.92810000000000004</v>
      </c>
      <c r="J1088" s="361">
        <f t="shared" si="17"/>
        <v>0</v>
      </c>
    </row>
    <row r="1089" spans="1:10" ht="13.5" thickBot="1" x14ac:dyDescent="0.25">
      <c r="A1089" s="192" t="s">
        <v>1244</v>
      </c>
      <c r="B1089" s="194">
        <v>25220</v>
      </c>
      <c r="C1089" s="202">
        <v>0.84230000000000005</v>
      </c>
      <c r="D1089" s="202">
        <v>0.86350000000000005</v>
      </c>
      <c r="E1089" t="s">
        <v>1390</v>
      </c>
      <c r="F1089" t="s">
        <v>1471</v>
      </c>
      <c r="H1089" s="360">
        <v>0.84230000000000005</v>
      </c>
      <c r="I1089" s="360">
        <v>0.84240000000000004</v>
      </c>
      <c r="J1089" s="361">
        <f t="shared" si="17"/>
        <v>-9.9999999999988987E-5</v>
      </c>
    </row>
    <row r="1090" spans="1:10" ht="13.5" thickBot="1" x14ac:dyDescent="0.25">
      <c r="A1090" s="192" t="s">
        <v>1245</v>
      </c>
      <c r="B1090" s="194">
        <v>23104</v>
      </c>
      <c r="C1090" s="202">
        <v>0.97030000000000005</v>
      </c>
      <c r="D1090" s="202">
        <v>0.95899999999999996</v>
      </c>
      <c r="E1090" t="s">
        <v>1412</v>
      </c>
      <c r="F1090" t="s">
        <v>1497</v>
      </c>
      <c r="H1090" s="360">
        <v>0.97030000000000005</v>
      </c>
      <c r="I1090" s="360">
        <v>0.97030000000000005</v>
      </c>
      <c r="J1090" s="361">
        <f t="shared" si="17"/>
        <v>0</v>
      </c>
    </row>
    <row r="1091" spans="1:10" ht="13.5" thickBot="1" x14ac:dyDescent="0.25">
      <c r="A1091" s="192" t="s">
        <v>1246</v>
      </c>
      <c r="B1091" s="194">
        <v>32820</v>
      </c>
      <c r="C1091" s="202">
        <v>0.8822000000000001</v>
      </c>
      <c r="D1091" s="202">
        <v>0.88600000000000001</v>
      </c>
      <c r="E1091" t="s">
        <v>1432</v>
      </c>
      <c r="F1091" t="s">
        <v>1477</v>
      </c>
      <c r="H1091" s="360">
        <v>0.8822000000000001</v>
      </c>
      <c r="I1091" s="360">
        <v>0.88230000000000008</v>
      </c>
      <c r="J1091" s="361">
        <f t="shared" si="17"/>
        <v>-9.9999999999988987E-5</v>
      </c>
    </row>
    <row r="1092" spans="1:10" ht="13.5" thickBot="1" x14ac:dyDescent="0.25">
      <c r="A1092" s="192" t="s">
        <v>1247</v>
      </c>
      <c r="B1092" s="194">
        <v>10180</v>
      </c>
      <c r="C1092" s="202">
        <v>0.82140000000000002</v>
      </c>
      <c r="D1092" s="202">
        <v>0.83279999999999998</v>
      </c>
      <c r="E1092" t="s">
        <v>1412</v>
      </c>
      <c r="F1092" t="s">
        <v>1497</v>
      </c>
      <c r="H1092" s="360">
        <v>0.82140000000000002</v>
      </c>
      <c r="I1092" s="360">
        <v>0.82140000000000002</v>
      </c>
      <c r="J1092" s="361">
        <f t="shared" si="17"/>
        <v>0</v>
      </c>
    </row>
    <row r="1093" spans="1:10" ht="13.5" thickBot="1" x14ac:dyDescent="0.25">
      <c r="A1093" s="192" t="s">
        <v>1248</v>
      </c>
      <c r="B1093" s="194">
        <v>37900</v>
      </c>
      <c r="C1093" s="202">
        <v>0.90440000000000009</v>
      </c>
      <c r="D1093" s="202">
        <v>0.90659999999999996</v>
      </c>
      <c r="E1093" t="s">
        <v>1401</v>
      </c>
      <c r="F1093" t="s">
        <v>1466</v>
      </c>
      <c r="H1093" s="360">
        <v>0.90440000000000009</v>
      </c>
      <c r="I1093" s="360">
        <v>0.90440000000000009</v>
      </c>
      <c r="J1093" s="361">
        <f t="shared" si="17"/>
        <v>0</v>
      </c>
    </row>
    <row r="1094" spans="1:10" ht="13.5" thickBot="1" x14ac:dyDescent="0.25">
      <c r="A1094" s="192" t="s">
        <v>175</v>
      </c>
      <c r="B1094" s="194">
        <v>17820</v>
      </c>
      <c r="C1094" s="202">
        <v>0.95400000000000007</v>
      </c>
      <c r="D1094" s="202">
        <v>0.95240000000000002</v>
      </c>
      <c r="E1094" t="s">
        <v>1392</v>
      </c>
      <c r="F1094" t="s">
        <v>1458</v>
      </c>
      <c r="H1094" s="360">
        <v>0.95400000000000007</v>
      </c>
      <c r="I1094" s="360">
        <v>0.95410000000000006</v>
      </c>
      <c r="J1094" s="361">
        <f t="shared" si="17"/>
        <v>-9.9999999999988987E-5</v>
      </c>
    </row>
    <row r="1095" spans="1:10" ht="13.5" thickBot="1" x14ac:dyDescent="0.25">
      <c r="A1095" s="192" t="s">
        <v>1249</v>
      </c>
      <c r="B1095" s="194">
        <v>26380</v>
      </c>
      <c r="C1095" s="202">
        <v>0.71310000000000007</v>
      </c>
      <c r="D1095" s="202">
        <v>0.69850000000000001</v>
      </c>
      <c r="E1095" t="s">
        <v>1390</v>
      </c>
      <c r="F1095" t="s">
        <v>1471</v>
      </c>
      <c r="H1095" s="360">
        <v>0.71310000000000007</v>
      </c>
      <c r="I1095" s="360">
        <v>0.71320000000000006</v>
      </c>
      <c r="J1095" s="361">
        <f t="shared" si="17"/>
        <v>-9.9999999999988987E-5</v>
      </c>
    </row>
    <row r="1096" spans="1:10" ht="13.5" thickBot="1" x14ac:dyDescent="0.25">
      <c r="A1096" s="192" t="s">
        <v>1250</v>
      </c>
      <c r="B1096" s="194">
        <v>10500</v>
      </c>
      <c r="C1096" s="202">
        <v>0.86150000000000004</v>
      </c>
      <c r="D1096" s="202">
        <v>0.88629999999999998</v>
      </c>
      <c r="E1096" t="s">
        <v>1416</v>
      </c>
      <c r="F1096" t="s">
        <v>1463</v>
      </c>
      <c r="H1096" s="360">
        <v>0.86150000000000004</v>
      </c>
      <c r="I1096" s="360">
        <v>0.86150000000000004</v>
      </c>
      <c r="J1096" s="361">
        <f t="shared" si="17"/>
        <v>0</v>
      </c>
    </row>
    <row r="1097" spans="1:10" ht="13.5" thickBot="1" x14ac:dyDescent="0.25">
      <c r="A1097" s="192" t="s">
        <v>1251</v>
      </c>
      <c r="B1097" s="194">
        <v>47894</v>
      </c>
      <c r="C1097" s="202">
        <v>1.0137</v>
      </c>
      <c r="D1097" s="202">
        <v>1.0347</v>
      </c>
      <c r="E1097" s="356" t="s">
        <v>1451</v>
      </c>
      <c r="F1097" t="s">
        <v>1461</v>
      </c>
      <c r="H1097" s="360">
        <v>1.0137</v>
      </c>
      <c r="I1097" s="360">
        <v>1.0137</v>
      </c>
      <c r="J1097" s="361">
        <f t="shared" si="17"/>
        <v>0</v>
      </c>
    </row>
    <row r="1098" spans="1:10" ht="13.5" thickBot="1" x14ac:dyDescent="0.25">
      <c r="A1098" s="192" t="s">
        <v>142</v>
      </c>
      <c r="B1098" s="194">
        <v>36500</v>
      </c>
      <c r="C1098" s="202">
        <v>1.1603000000000001</v>
      </c>
      <c r="D1098" s="202">
        <v>1.171</v>
      </c>
      <c r="E1098" t="s">
        <v>1413</v>
      </c>
      <c r="F1098" t="s">
        <v>1501</v>
      </c>
      <c r="H1098" s="360">
        <v>1.1603000000000001</v>
      </c>
      <c r="I1098" s="360">
        <v>1.1603000000000001</v>
      </c>
      <c r="J1098" s="361">
        <f t="shared" si="17"/>
        <v>0</v>
      </c>
    </row>
    <row r="1099" spans="1:10" ht="13.5" thickBot="1" x14ac:dyDescent="0.25">
      <c r="A1099" s="192" t="s">
        <v>1252</v>
      </c>
      <c r="B1099" s="194">
        <v>13780</v>
      </c>
      <c r="C1099" s="202">
        <v>0.83590000000000009</v>
      </c>
      <c r="D1099" s="202">
        <v>0.84450000000000003</v>
      </c>
      <c r="E1099" t="s">
        <v>1399</v>
      </c>
      <c r="F1099" t="s">
        <v>1485</v>
      </c>
      <c r="H1099" s="360">
        <v>0.83590000000000009</v>
      </c>
      <c r="I1099" s="360">
        <v>0.83590000000000009</v>
      </c>
      <c r="J1099" s="361">
        <f t="shared" si="17"/>
        <v>0</v>
      </c>
    </row>
    <row r="1100" spans="1:10" ht="13.5" thickBot="1" x14ac:dyDescent="0.25">
      <c r="A1100" s="192" t="s">
        <v>1253</v>
      </c>
      <c r="B1100" s="194">
        <v>29200</v>
      </c>
      <c r="C1100" s="202">
        <v>0.9587</v>
      </c>
      <c r="D1100" s="202">
        <v>0.97989999999999999</v>
      </c>
      <c r="E1100" t="s">
        <v>1403</v>
      </c>
      <c r="F1100" t="s">
        <v>1467</v>
      </c>
      <c r="H1100" s="360">
        <v>0.9587</v>
      </c>
      <c r="I1100" s="360">
        <v>0.9588000000000001</v>
      </c>
      <c r="J1100" s="361">
        <f t="shared" si="17"/>
        <v>-1.0000000000010001E-4</v>
      </c>
    </row>
    <row r="1101" spans="1:10" ht="13.5" thickBot="1" x14ac:dyDescent="0.25">
      <c r="A1101" s="192" t="s">
        <v>1254</v>
      </c>
      <c r="B1101" s="194">
        <v>32820</v>
      </c>
      <c r="C1101" s="202">
        <v>0.8822000000000001</v>
      </c>
      <c r="D1101" s="202">
        <v>0.88600000000000001</v>
      </c>
      <c r="E1101" t="s">
        <v>1407</v>
      </c>
      <c r="F1101" t="s">
        <v>1496</v>
      </c>
      <c r="H1101" s="360">
        <v>0.8822000000000001</v>
      </c>
      <c r="I1101" s="360">
        <v>0.88230000000000008</v>
      </c>
      <c r="J1101" s="361">
        <f t="shared" si="17"/>
        <v>-9.9999999999988987E-5</v>
      </c>
    </row>
    <row r="1102" spans="1:10" ht="13.5" thickBot="1" x14ac:dyDescent="0.25">
      <c r="A1102" s="192" t="s">
        <v>1255</v>
      </c>
      <c r="B1102" s="194">
        <v>41980</v>
      </c>
      <c r="C1102" s="202">
        <v>0.4168</v>
      </c>
      <c r="D1102" s="202">
        <v>0.42670000000000002</v>
      </c>
      <c r="E1102" t="s">
        <v>1394</v>
      </c>
      <c r="F1102" t="s">
        <v>1492</v>
      </c>
      <c r="H1102" s="360">
        <v>0.4168</v>
      </c>
      <c r="I1102" s="360">
        <v>0.4168</v>
      </c>
      <c r="J1102" s="361">
        <f t="shared" si="17"/>
        <v>0</v>
      </c>
    </row>
    <row r="1103" spans="1:10" ht="13.5" thickBot="1" x14ac:dyDescent="0.25">
      <c r="A1103" s="192" t="s">
        <v>1256</v>
      </c>
      <c r="B1103" s="194">
        <v>41980</v>
      </c>
      <c r="C1103" s="202">
        <v>0.4168</v>
      </c>
      <c r="D1103" s="202">
        <v>0.42670000000000002</v>
      </c>
      <c r="E1103" t="s">
        <v>1394</v>
      </c>
      <c r="F1103" t="s">
        <v>1492</v>
      </c>
      <c r="H1103" s="360">
        <v>0.4168</v>
      </c>
      <c r="I1103" s="360">
        <v>0.4168</v>
      </c>
      <c r="J1103" s="361">
        <f t="shared" si="17"/>
        <v>0</v>
      </c>
    </row>
    <row r="1104" spans="1:10" ht="13.5" thickBot="1" x14ac:dyDescent="0.25">
      <c r="A1104" s="192" t="s">
        <v>1257</v>
      </c>
      <c r="B1104" s="194">
        <v>25540</v>
      </c>
      <c r="C1104" s="202">
        <v>1.0925</v>
      </c>
      <c r="D1104" s="202">
        <v>1.0920000000000001</v>
      </c>
      <c r="E1104" t="s">
        <v>1434</v>
      </c>
      <c r="F1104" t="s">
        <v>1459</v>
      </c>
      <c r="H1104" s="360">
        <v>1.0925</v>
      </c>
      <c r="I1104" s="360">
        <v>1.0926</v>
      </c>
      <c r="J1104" s="361">
        <f t="shared" si="17"/>
        <v>-9.9999999999988987E-5</v>
      </c>
    </row>
    <row r="1105" spans="1:10" ht="13.5" thickBot="1" x14ac:dyDescent="0.25">
      <c r="A1105" s="192" t="s">
        <v>1258</v>
      </c>
      <c r="B1105" s="194">
        <v>41660</v>
      </c>
      <c r="C1105" s="202">
        <v>0.79800000000000004</v>
      </c>
      <c r="D1105" s="202">
        <v>0.77980000000000005</v>
      </c>
      <c r="E1105" t="s">
        <v>1412</v>
      </c>
      <c r="F1105" t="s">
        <v>1497</v>
      </c>
      <c r="H1105" s="360">
        <v>0.79800000000000004</v>
      </c>
      <c r="I1105" s="360">
        <v>0.79800000000000004</v>
      </c>
      <c r="J1105" s="361">
        <f t="shared" si="17"/>
        <v>0</v>
      </c>
    </row>
    <row r="1106" spans="1:10" ht="13.5" thickBot="1" x14ac:dyDescent="0.25">
      <c r="A1106" s="192" t="s">
        <v>1259</v>
      </c>
      <c r="B1106" s="194">
        <v>27060</v>
      </c>
      <c r="C1106" s="202">
        <v>0.91700000000000004</v>
      </c>
      <c r="D1106" s="202">
        <v>0.94189999999999996</v>
      </c>
      <c r="E1106" t="s">
        <v>1399</v>
      </c>
      <c r="F1106" t="s">
        <v>1485</v>
      </c>
      <c r="H1106" s="360">
        <v>0.91700000000000004</v>
      </c>
      <c r="I1106" s="360">
        <v>0.91700000000000004</v>
      </c>
      <c r="J1106" s="361">
        <f t="shared" si="17"/>
        <v>0</v>
      </c>
    </row>
    <row r="1107" spans="1:10" ht="13.5" thickBot="1" x14ac:dyDescent="0.25">
      <c r="A1107" s="192" t="s">
        <v>1260</v>
      </c>
      <c r="B1107" s="194">
        <v>41620</v>
      </c>
      <c r="C1107" s="202">
        <v>0.95680000000000009</v>
      </c>
      <c r="D1107" s="202">
        <v>0.96350000000000002</v>
      </c>
      <c r="E1107" t="s">
        <v>1425</v>
      </c>
      <c r="F1107" t="s">
        <v>1498</v>
      </c>
      <c r="H1107" s="360">
        <v>0.95680000000000009</v>
      </c>
      <c r="I1107" s="360">
        <v>0.95680000000000009</v>
      </c>
      <c r="J1107" s="361">
        <f t="shared" si="17"/>
        <v>0</v>
      </c>
    </row>
    <row r="1108" spans="1:10" ht="13.5" thickBot="1" x14ac:dyDescent="0.25">
      <c r="A1108" s="192" t="s">
        <v>1261</v>
      </c>
      <c r="B1108" s="194">
        <v>10740</v>
      </c>
      <c r="C1108" s="202">
        <v>0.91300000000000003</v>
      </c>
      <c r="D1108" s="202">
        <v>0.9073</v>
      </c>
      <c r="E1108" t="s">
        <v>1424</v>
      </c>
      <c r="F1108" t="s">
        <v>1484</v>
      </c>
      <c r="H1108" s="360">
        <v>0.91300000000000003</v>
      </c>
      <c r="I1108" s="360">
        <v>0.91300000000000003</v>
      </c>
      <c r="J1108" s="361">
        <f t="shared" si="17"/>
        <v>0</v>
      </c>
    </row>
    <row r="1109" spans="1:10" ht="13.5" thickBot="1" x14ac:dyDescent="0.25">
      <c r="A1109" s="192" t="s">
        <v>1262</v>
      </c>
      <c r="B1109" s="194">
        <v>12420</v>
      </c>
      <c r="C1109" s="202">
        <v>0.95530000000000004</v>
      </c>
      <c r="D1109" s="202">
        <v>0.98819999999999997</v>
      </c>
      <c r="E1109" t="s">
        <v>1412</v>
      </c>
      <c r="F1109" t="s">
        <v>1497</v>
      </c>
      <c r="H1109" s="360">
        <v>0.95530000000000004</v>
      </c>
      <c r="I1109" s="360">
        <v>0.95530000000000004</v>
      </c>
      <c r="J1109" s="361">
        <f t="shared" si="17"/>
        <v>0</v>
      </c>
    </row>
    <row r="1110" spans="1:10" ht="13.5" thickBot="1" x14ac:dyDescent="0.25">
      <c r="A1110" s="192" t="s">
        <v>1263</v>
      </c>
      <c r="B1110" s="194">
        <v>17300</v>
      </c>
      <c r="C1110" s="202">
        <v>0.72560000000000002</v>
      </c>
      <c r="D1110" s="202">
        <v>0.76749999999999996</v>
      </c>
      <c r="E1110" t="s">
        <v>1404</v>
      </c>
      <c r="F1110" t="s">
        <v>1470</v>
      </c>
      <c r="H1110" s="360">
        <v>0.72560000000000002</v>
      </c>
      <c r="I1110" s="360">
        <v>0.72560000000000002</v>
      </c>
      <c r="J1110" s="361">
        <f t="shared" si="17"/>
        <v>0</v>
      </c>
    </row>
    <row r="1111" spans="1:10" ht="13.5" thickBot="1" x14ac:dyDescent="0.25">
      <c r="A1111" s="192" t="s">
        <v>1264</v>
      </c>
      <c r="B1111" s="194">
        <v>31140</v>
      </c>
      <c r="C1111" s="202">
        <v>0.87530000000000008</v>
      </c>
      <c r="D1111" s="202">
        <v>0.86890000000000001</v>
      </c>
      <c r="E1111" t="s">
        <v>1404</v>
      </c>
      <c r="F1111" t="s">
        <v>1470</v>
      </c>
      <c r="H1111" s="360">
        <v>0.87530000000000008</v>
      </c>
      <c r="I1111" s="360">
        <v>0.87530000000000008</v>
      </c>
      <c r="J1111" s="361">
        <f t="shared" si="17"/>
        <v>0</v>
      </c>
    </row>
    <row r="1112" spans="1:10" ht="13.5" thickBot="1" x14ac:dyDescent="0.25">
      <c r="A1112" s="192" t="s">
        <v>1265</v>
      </c>
      <c r="B1112" s="194">
        <v>34980</v>
      </c>
      <c r="C1112" s="202">
        <v>0.88919999999999999</v>
      </c>
      <c r="D1112" s="202">
        <v>0.89600000000000002</v>
      </c>
      <c r="E1112" t="s">
        <v>1407</v>
      </c>
      <c r="F1112" t="s">
        <v>1496</v>
      </c>
      <c r="H1112" s="360">
        <v>0.88919999999999999</v>
      </c>
      <c r="I1112" s="360">
        <v>0.88919999999999999</v>
      </c>
      <c r="J1112" s="361">
        <f t="shared" si="17"/>
        <v>0</v>
      </c>
    </row>
    <row r="1113" spans="1:10" ht="13.5" thickBot="1" x14ac:dyDescent="0.25">
      <c r="A1113" s="192" t="s">
        <v>1266</v>
      </c>
      <c r="B1113" s="194">
        <v>41980</v>
      </c>
      <c r="C1113" s="202">
        <v>0.4168</v>
      </c>
      <c r="D1113" s="202">
        <v>0.42670000000000002</v>
      </c>
      <c r="E1113" t="s">
        <v>1394</v>
      </c>
      <c r="F1113" t="s">
        <v>1492</v>
      </c>
      <c r="H1113" s="360">
        <v>0.4168</v>
      </c>
      <c r="I1113" s="360">
        <v>0.4168</v>
      </c>
      <c r="J1113" s="361">
        <f t="shared" si="17"/>
        <v>0</v>
      </c>
    </row>
    <row r="1114" spans="1:10" ht="13.5" thickBot="1" x14ac:dyDescent="0.25">
      <c r="A1114" s="192" t="s">
        <v>1267</v>
      </c>
      <c r="B1114" s="194">
        <v>49660</v>
      </c>
      <c r="C1114" s="202">
        <v>0.79050000000000009</v>
      </c>
      <c r="D1114" s="202">
        <v>0.78090000000000004</v>
      </c>
      <c r="E1114" t="s">
        <v>1405</v>
      </c>
      <c r="F1114" t="s">
        <v>1488</v>
      </c>
      <c r="H1114" s="360">
        <v>0.79050000000000009</v>
      </c>
      <c r="I1114" s="360">
        <v>0.79060000000000008</v>
      </c>
      <c r="J1114" s="361">
        <f t="shared" si="17"/>
        <v>-9.9999999999988987E-5</v>
      </c>
    </row>
    <row r="1115" spans="1:10" ht="13.5" thickBot="1" x14ac:dyDescent="0.25">
      <c r="A1115" s="192" t="s">
        <v>1269</v>
      </c>
      <c r="B1115" s="194">
        <v>46140</v>
      </c>
      <c r="C1115" s="202">
        <v>0.86230000000000007</v>
      </c>
      <c r="D1115" s="202">
        <v>0.83</v>
      </c>
      <c r="E1115" t="s">
        <v>1427</v>
      </c>
      <c r="F1115" t="s">
        <v>1489</v>
      </c>
      <c r="H1115" s="360">
        <v>0.86230000000000007</v>
      </c>
      <c r="I1115" s="360">
        <v>0.86230000000000007</v>
      </c>
      <c r="J1115" s="361">
        <f t="shared" si="17"/>
        <v>0</v>
      </c>
    </row>
    <row r="1116" spans="1:10" ht="13.5" thickBot="1" x14ac:dyDescent="0.25">
      <c r="A1116" s="192" t="s">
        <v>1270</v>
      </c>
      <c r="B1116" s="194">
        <v>32820</v>
      </c>
      <c r="C1116" s="202">
        <v>0.8822000000000001</v>
      </c>
      <c r="D1116" s="202">
        <v>0.88600000000000001</v>
      </c>
      <c r="E1116" t="s">
        <v>1432</v>
      </c>
      <c r="F1116" t="s">
        <v>1477</v>
      </c>
      <c r="H1116" s="360">
        <v>0.8822000000000001</v>
      </c>
      <c r="I1116" s="360">
        <v>0.88230000000000008</v>
      </c>
      <c r="J1116" s="361">
        <f t="shared" si="17"/>
        <v>-9.9999999999988987E-5</v>
      </c>
    </row>
    <row r="1117" spans="1:10" ht="13.5" thickBot="1" x14ac:dyDescent="0.25">
      <c r="A1117" s="192" t="s">
        <v>1271</v>
      </c>
      <c r="B1117" s="194">
        <v>43620</v>
      </c>
      <c r="C1117" s="202">
        <v>0.82590000000000008</v>
      </c>
      <c r="D1117" s="202">
        <v>0.81840000000000002</v>
      </c>
      <c r="E1117" t="s">
        <v>1433</v>
      </c>
      <c r="F1117" t="s">
        <v>1495</v>
      </c>
      <c r="H1117" s="360">
        <v>0.82590000000000008</v>
      </c>
      <c r="I1117" s="360">
        <v>0.82600000000000007</v>
      </c>
      <c r="J1117" s="361">
        <f t="shared" si="17"/>
        <v>-9.9999999999988987E-5</v>
      </c>
    </row>
    <row r="1118" spans="1:10" ht="13.5" thickBot="1" x14ac:dyDescent="0.25">
      <c r="A1118" s="192" t="s">
        <v>1272</v>
      </c>
      <c r="B1118" s="194">
        <v>46220</v>
      </c>
      <c r="C1118" s="202">
        <v>0.79210000000000003</v>
      </c>
      <c r="D1118" s="202">
        <v>0.77180000000000004</v>
      </c>
      <c r="E1118" t="s">
        <v>1415</v>
      </c>
      <c r="F1118" t="s">
        <v>1453</v>
      </c>
      <c r="H1118" s="360">
        <v>0.79210000000000003</v>
      </c>
      <c r="I1118" s="360">
        <v>0.79210000000000003</v>
      </c>
      <c r="J1118" s="361">
        <f t="shared" si="17"/>
        <v>0</v>
      </c>
    </row>
    <row r="1119" spans="1:10" ht="13.5" thickBot="1" x14ac:dyDescent="0.25">
      <c r="A1119" s="192" t="s">
        <v>1273</v>
      </c>
      <c r="B1119" s="194">
        <v>31420</v>
      </c>
      <c r="C1119" s="202">
        <v>0.89550000000000007</v>
      </c>
      <c r="D1119" s="202">
        <v>0.92469999999999997</v>
      </c>
      <c r="E1119" t="s">
        <v>1416</v>
      </c>
      <c r="F1119" t="s">
        <v>1463</v>
      </c>
      <c r="H1119" s="360">
        <v>0.89550000000000007</v>
      </c>
      <c r="I1119" s="360">
        <v>0.89550000000000007</v>
      </c>
      <c r="J1119" s="361">
        <f t="shared" si="17"/>
        <v>0</v>
      </c>
    </row>
    <row r="1120" spans="1:10" ht="13.5" thickBot="1" x14ac:dyDescent="0.25">
      <c r="A1120" s="192" t="s">
        <v>1274</v>
      </c>
      <c r="B1120" s="194">
        <v>46300</v>
      </c>
      <c r="C1120" s="202">
        <v>0.83340000000000003</v>
      </c>
      <c r="D1120" s="316"/>
      <c r="E1120" t="s">
        <v>1391</v>
      </c>
      <c r="F1120" t="s">
        <v>1465</v>
      </c>
      <c r="H1120" s="360">
        <v>0.83340000000000003</v>
      </c>
      <c r="I1120" s="360">
        <v>0.83340000000000003</v>
      </c>
      <c r="J1120" s="361">
        <f t="shared" si="17"/>
        <v>0</v>
      </c>
    </row>
    <row r="1121" spans="1:10" ht="13.5" thickBot="1" x14ac:dyDescent="0.25">
      <c r="A1121" s="192" t="s">
        <v>1275</v>
      </c>
      <c r="B1121" s="194">
        <v>28740</v>
      </c>
      <c r="C1121" s="202">
        <v>0.88190000000000002</v>
      </c>
      <c r="D1121" s="202">
        <v>0.88929999999999998</v>
      </c>
      <c r="E1121" t="s">
        <v>1399</v>
      </c>
      <c r="F1121" t="s">
        <v>1485</v>
      </c>
      <c r="H1121" s="360">
        <v>0.88190000000000002</v>
      </c>
      <c r="I1121" s="360">
        <v>0.88190000000000002</v>
      </c>
      <c r="J1121" s="361">
        <f t="shared" si="17"/>
        <v>0</v>
      </c>
    </row>
    <row r="1122" spans="1:10" ht="13.5" thickBot="1" x14ac:dyDescent="0.25">
      <c r="A1122" s="192" t="s">
        <v>1276</v>
      </c>
      <c r="B1122" s="194">
        <v>27740</v>
      </c>
      <c r="C1122" s="202">
        <v>0.70820000000000005</v>
      </c>
      <c r="D1122" s="202">
        <v>0.73729999999999996</v>
      </c>
      <c r="E1122" t="s">
        <v>1407</v>
      </c>
      <c r="F1122" t="s">
        <v>1496</v>
      </c>
      <c r="H1122" s="360">
        <v>0.70820000000000005</v>
      </c>
      <c r="I1122" s="360">
        <v>0.70830000000000004</v>
      </c>
      <c r="J1122" s="361">
        <f t="shared" si="17"/>
        <v>-9.9999999999988987E-5</v>
      </c>
    </row>
    <row r="1123" spans="1:10" ht="13.5" thickBot="1" x14ac:dyDescent="0.25">
      <c r="A1123" s="192" t="s">
        <v>1277</v>
      </c>
      <c r="B1123" s="194">
        <v>17140</v>
      </c>
      <c r="C1123" s="202">
        <v>0.93959999999999999</v>
      </c>
      <c r="D1123" s="202">
        <v>0.95279999999999998</v>
      </c>
      <c r="E1123" t="s">
        <v>1403</v>
      </c>
      <c r="F1123" t="s">
        <v>1467</v>
      </c>
      <c r="H1123" s="360">
        <v>0.93959999999999999</v>
      </c>
      <c r="I1123" s="360">
        <v>0.93959999999999999</v>
      </c>
      <c r="J1123" s="361">
        <f t="shared" si="17"/>
        <v>0</v>
      </c>
    </row>
    <row r="1124" spans="1:10" ht="13.5" thickBot="1" x14ac:dyDescent="0.25">
      <c r="A1124" s="192" t="s">
        <v>1278</v>
      </c>
      <c r="B1124" s="194">
        <v>35084</v>
      </c>
      <c r="C1124" s="202">
        <v>1.1418000000000001</v>
      </c>
      <c r="D1124" s="202">
        <v>1.1443000000000001</v>
      </c>
      <c r="E1124" t="s">
        <v>1414</v>
      </c>
      <c r="F1124" t="s">
        <v>1483</v>
      </c>
      <c r="H1124" s="360">
        <v>1.1418000000000001</v>
      </c>
      <c r="I1124" s="360">
        <v>1.1418000000000001</v>
      </c>
      <c r="J1124" s="361">
        <f t="shared" si="17"/>
        <v>0</v>
      </c>
    </row>
    <row r="1125" spans="1:10" ht="13.5" thickBot="1" x14ac:dyDescent="0.25">
      <c r="A1125" s="192" t="s">
        <v>1279</v>
      </c>
      <c r="B1125" s="194">
        <v>16740</v>
      </c>
      <c r="C1125" s="202">
        <v>0.93970000000000009</v>
      </c>
      <c r="D1125" s="202">
        <v>0.92749999999999999</v>
      </c>
      <c r="E1125" t="s">
        <v>1397</v>
      </c>
      <c r="F1125" t="s">
        <v>1486</v>
      </c>
      <c r="H1125" s="360">
        <v>0.93970000000000009</v>
      </c>
      <c r="I1125" s="360">
        <v>0.93970000000000009</v>
      </c>
      <c r="J1125" s="361">
        <f t="shared" si="17"/>
        <v>0</v>
      </c>
    </row>
    <row r="1126" spans="1:10" ht="13.5" thickBot="1" x14ac:dyDescent="0.25">
      <c r="A1126" s="192" t="s">
        <v>1280</v>
      </c>
      <c r="B1126" s="194">
        <v>18140</v>
      </c>
      <c r="C1126" s="202">
        <v>0.96790000000000009</v>
      </c>
      <c r="D1126" s="202">
        <v>0.97919999999999996</v>
      </c>
      <c r="E1126" t="s">
        <v>1405</v>
      </c>
      <c r="F1126" t="s">
        <v>1488</v>
      </c>
      <c r="H1126" s="360">
        <v>0.96790000000000009</v>
      </c>
      <c r="I1126" s="360">
        <v>0.96790000000000009</v>
      </c>
      <c r="J1126" s="361">
        <f t="shared" si="17"/>
        <v>0</v>
      </c>
    </row>
    <row r="1127" spans="1:10" ht="13.5" thickBot="1" x14ac:dyDescent="0.25">
      <c r="A1127" s="192" t="s">
        <v>1281</v>
      </c>
      <c r="B1127" s="194">
        <v>43900</v>
      </c>
      <c r="C1127" s="202">
        <v>0.85120000000000007</v>
      </c>
      <c r="D1127" s="202">
        <v>0.86780000000000002</v>
      </c>
      <c r="E1127" t="s">
        <v>1395</v>
      </c>
      <c r="F1127" t="s">
        <v>1494</v>
      </c>
      <c r="H1127" s="360">
        <v>0.85120000000000007</v>
      </c>
      <c r="I1127" s="360">
        <v>0.85120000000000007</v>
      </c>
      <c r="J1127" s="361">
        <f t="shared" si="17"/>
        <v>0</v>
      </c>
    </row>
    <row r="1128" spans="1:10" ht="13.5" thickBot="1" x14ac:dyDescent="0.25">
      <c r="A1128" s="192" t="s">
        <v>1282</v>
      </c>
      <c r="B1128" s="194">
        <v>43580</v>
      </c>
      <c r="C1128" s="202">
        <v>0.8508</v>
      </c>
      <c r="D1128" s="202">
        <v>0.84470000000000001</v>
      </c>
      <c r="E1128" t="s">
        <v>1433</v>
      </c>
      <c r="F1128" t="s">
        <v>1495</v>
      </c>
      <c r="H1128" s="360">
        <v>0.8508</v>
      </c>
      <c r="I1128" s="360">
        <v>0.8508</v>
      </c>
      <c r="J1128" s="361">
        <f t="shared" ref="J1128:J1191" si="18">+H1128-I1128</f>
        <v>0</v>
      </c>
    </row>
    <row r="1129" spans="1:10" ht="13.5" thickBot="1" x14ac:dyDescent="0.25">
      <c r="A1129" s="192" t="s">
        <v>1283</v>
      </c>
      <c r="B1129" s="194">
        <v>28940</v>
      </c>
      <c r="C1129" s="202">
        <v>0.7208</v>
      </c>
      <c r="D1129" s="202">
        <v>0.73560000000000003</v>
      </c>
      <c r="E1129" t="s">
        <v>1407</v>
      </c>
      <c r="F1129" t="s">
        <v>1496</v>
      </c>
      <c r="H1129" s="360">
        <v>0.7208</v>
      </c>
      <c r="I1129" s="360">
        <v>0.72089999999999999</v>
      </c>
      <c r="J1129" s="361">
        <f t="shared" si="18"/>
        <v>-9.9999999999988987E-5</v>
      </c>
    </row>
    <row r="1130" spans="1:10" ht="13.5" thickBot="1" x14ac:dyDescent="0.25">
      <c r="A1130" s="192" t="s">
        <v>1284</v>
      </c>
      <c r="B1130" s="194">
        <v>33740</v>
      </c>
      <c r="C1130" s="202">
        <v>0.79139999999999999</v>
      </c>
      <c r="D1130" s="202">
        <v>0.81420000000000003</v>
      </c>
      <c r="E1130" t="s">
        <v>1390</v>
      </c>
      <c r="F1130" t="s">
        <v>1471</v>
      </c>
      <c r="H1130" s="360">
        <v>0.79139999999999999</v>
      </c>
      <c r="I1130" s="360">
        <v>0.79139999999999999</v>
      </c>
      <c r="J1130" s="361">
        <f t="shared" si="18"/>
        <v>0</v>
      </c>
    </row>
    <row r="1131" spans="1:10" ht="13.5" thickBot="1" x14ac:dyDescent="0.25">
      <c r="A1131" s="192" t="s">
        <v>1285</v>
      </c>
      <c r="B1131" s="194">
        <v>30980</v>
      </c>
      <c r="C1131" s="202">
        <v>0.76910000000000001</v>
      </c>
      <c r="D1131" s="202">
        <v>0.79990000000000006</v>
      </c>
      <c r="E1131" t="s">
        <v>1412</v>
      </c>
      <c r="F1131" t="s">
        <v>1497</v>
      </c>
      <c r="H1131" s="360">
        <v>0.76910000000000001</v>
      </c>
      <c r="I1131" s="360">
        <v>0.76910000000000001</v>
      </c>
      <c r="J1131" s="361">
        <f t="shared" si="18"/>
        <v>0</v>
      </c>
    </row>
    <row r="1132" spans="1:10" ht="13.5" thickBot="1" x14ac:dyDescent="0.25">
      <c r="A1132" s="192" t="s">
        <v>1286</v>
      </c>
      <c r="B1132" s="194">
        <v>39340</v>
      </c>
      <c r="C1132" s="202">
        <v>0.94890000000000008</v>
      </c>
      <c r="D1132" s="202">
        <v>0.96279999999999999</v>
      </c>
      <c r="E1132" t="s">
        <v>1425</v>
      </c>
      <c r="F1132" t="s">
        <v>1498</v>
      </c>
      <c r="H1132" s="360">
        <v>0.94890000000000008</v>
      </c>
      <c r="I1132" s="360">
        <v>0.94890000000000008</v>
      </c>
      <c r="J1132" s="361">
        <f t="shared" si="18"/>
        <v>0</v>
      </c>
    </row>
    <row r="1133" spans="1:10" ht="13.5" thickBot="1" x14ac:dyDescent="0.25">
      <c r="A1133" s="192" t="s">
        <v>1287</v>
      </c>
      <c r="B1133" s="194">
        <v>10380</v>
      </c>
      <c r="C1133" s="202">
        <v>0.33190000000000003</v>
      </c>
      <c r="D1133" s="202">
        <v>0.34300000000000003</v>
      </c>
      <c r="E1133" t="s">
        <v>1394</v>
      </c>
      <c r="F1133" t="s">
        <v>1492</v>
      </c>
      <c r="H1133" s="360">
        <v>0.33190000000000003</v>
      </c>
      <c r="I1133" s="360">
        <v>0.33190000000000003</v>
      </c>
      <c r="J1133" s="361">
        <f t="shared" si="18"/>
        <v>0</v>
      </c>
    </row>
    <row r="1134" spans="1:10" ht="13.5" thickBot="1" x14ac:dyDescent="0.25">
      <c r="A1134" s="192" t="s">
        <v>1288</v>
      </c>
      <c r="B1134" s="194">
        <v>10740</v>
      </c>
      <c r="C1134" s="202">
        <v>0.91300000000000003</v>
      </c>
      <c r="D1134" s="202">
        <v>0.9073</v>
      </c>
      <c r="E1134" t="s">
        <v>1424</v>
      </c>
      <c r="F1134" t="s">
        <v>1484</v>
      </c>
      <c r="H1134" s="360">
        <v>0.91300000000000003</v>
      </c>
      <c r="I1134" s="360">
        <v>0.91300000000000003</v>
      </c>
      <c r="J1134" s="361">
        <f t="shared" si="18"/>
        <v>0</v>
      </c>
    </row>
    <row r="1135" spans="1:10" ht="13.5" thickBot="1" x14ac:dyDescent="0.25">
      <c r="A1135" s="192" t="s">
        <v>1289</v>
      </c>
      <c r="B1135" s="194">
        <v>28020</v>
      </c>
      <c r="C1135" s="202">
        <v>0.9859</v>
      </c>
      <c r="D1135" s="202">
        <v>0.96020000000000005</v>
      </c>
      <c r="E1135" t="s">
        <v>1418</v>
      </c>
      <c r="F1135" t="s">
        <v>1475</v>
      </c>
      <c r="H1135" s="360">
        <v>0.9859</v>
      </c>
      <c r="I1135" s="360">
        <v>0.9859</v>
      </c>
      <c r="J1135" s="361">
        <f t="shared" si="18"/>
        <v>0</v>
      </c>
    </row>
    <row r="1136" spans="1:10" ht="13.5" thickBot="1" x14ac:dyDescent="0.25">
      <c r="A1136" s="192" t="s">
        <v>1290</v>
      </c>
      <c r="B1136" s="194">
        <v>21780</v>
      </c>
      <c r="C1136" s="202">
        <v>0.90780000000000005</v>
      </c>
      <c r="D1136" s="202">
        <v>0.89790000000000003</v>
      </c>
      <c r="E1136" t="s">
        <v>1403</v>
      </c>
      <c r="F1136" t="s">
        <v>1467</v>
      </c>
      <c r="H1136" s="360">
        <v>0.90780000000000005</v>
      </c>
      <c r="I1136" s="360">
        <v>0.90780000000000005</v>
      </c>
      <c r="J1136" s="361">
        <f t="shared" si="18"/>
        <v>0</v>
      </c>
    </row>
    <row r="1137" spans="1:10" ht="13.5" thickBot="1" x14ac:dyDescent="0.25">
      <c r="A1137" s="192" t="s">
        <v>1291</v>
      </c>
      <c r="B1137" s="194">
        <v>41980</v>
      </c>
      <c r="C1137" s="202">
        <v>0.4168</v>
      </c>
      <c r="D1137" s="202">
        <v>0.42670000000000002</v>
      </c>
      <c r="E1137" t="s">
        <v>1394</v>
      </c>
      <c r="F1137" t="s">
        <v>1492</v>
      </c>
      <c r="H1137" s="360">
        <v>0.4168</v>
      </c>
      <c r="I1137" s="360">
        <v>0.4168</v>
      </c>
      <c r="J1137" s="361">
        <f t="shared" si="18"/>
        <v>0</v>
      </c>
    </row>
    <row r="1138" spans="1:10" ht="13.5" thickBot="1" x14ac:dyDescent="0.25">
      <c r="A1138" s="192" t="s">
        <v>1292</v>
      </c>
      <c r="B1138" s="194">
        <v>41980</v>
      </c>
      <c r="C1138" s="202">
        <v>0.4168</v>
      </c>
      <c r="D1138" s="202">
        <v>0.42670000000000002</v>
      </c>
      <c r="E1138" t="s">
        <v>1394</v>
      </c>
      <c r="F1138" t="s">
        <v>1492</v>
      </c>
      <c r="H1138" s="360">
        <v>0.4168</v>
      </c>
      <c r="I1138" s="360">
        <v>0.4168</v>
      </c>
      <c r="J1138" s="361">
        <f t="shared" si="18"/>
        <v>0</v>
      </c>
    </row>
    <row r="1139" spans="1:10" ht="13.5" thickBot="1" x14ac:dyDescent="0.25">
      <c r="A1139" s="192" t="s">
        <v>1294</v>
      </c>
      <c r="B1139" s="194">
        <v>19180</v>
      </c>
      <c r="C1139" s="202">
        <v>0.93390000000000006</v>
      </c>
      <c r="D1139" s="202">
        <v>0.88939999999999997</v>
      </c>
      <c r="E1139" t="s">
        <v>1401</v>
      </c>
      <c r="F1139" t="s">
        <v>1466</v>
      </c>
      <c r="H1139" s="360">
        <v>0.93390000000000006</v>
      </c>
      <c r="I1139" s="360">
        <v>0.93400000000000005</v>
      </c>
      <c r="J1139" s="361">
        <f t="shared" si="18"/>
        <v>-9.9999999999988987E-5</v>
      </c>
    </row>
    <row r="1140" spans="1:10" ht="13.5" thickBot="1" x14ac:dyDescent="0.25">
      <c r="A1140" s="192" t="s">
        <v>1295</v>
      </c>
      <c r="B1140" s="194">
        <v>29180</v>
      </c>
      <c r="C1140" s="202">
        <v>0.79039999999999999</v>
      </c>
      <c r="D1140" s="202">
        <v>0.77739999999999998</v>
      </c>
      <c r="E1140" t="s">
        <v>1390</v>
      </c>
      <c r="F1140" t="s">
        <v>1471</v>
      </c>
      <c r="H1140" s="360">
        <v>0.79039999999999999</v>
      </c>
      <c r="I1140" s="360">
        <v>0.79039999999999999</v>
      </c>
      <c r="J1140" s="361">
        <f t="shared" si="18"/>
        <v>0</v>
      </c>
    </row>
    <row r="1141" spans="1:10" ht="13.5" thickBot="1" x14ac:dyDescent="0.25">
      <c r="A1141" s="192" t="s">
        <v>1296</v>
      </c>
      <c r="B1141" s="194">
        <v>45460</v>
      </c>
      <c r="C1141" s="202">
        <v>0.91570000000000007</v>
      </c>
      <c r="D1141" s="202">
        <v>0.95579999999999998</v>
      </c>
      <c r="E1141" t="s">
        <v>1403</v>
      </c>
      <c r="F1141" t="s">
        <v>1467</v>
      </c>
      <c r="H1141" s="360">
        <v>0.91570000000000007</v>
      </c>
      <c r="I1141" s="360">
        <v>0.91570000000000007</v>
      </c>
      <c r="J1141" s="361">
        <f t="shared" si="18"/>
        <v>0</v>
      </c>
    </row>
    <row r="1142" spans="1:10" ht="13.5" thickBot="1" x14ac:dyDescent="0.25">
      <c r="A1142" s="192" t="s">
        <v>1297</v>
      </c>
      <c r="B1142" s="194">
        <v>47020</v>
      </c>
      <c r="C1142" s="202">
        <v>0.89260000000000006</v>
      </c>
      <c r="D1142" s="202">
        <v>0.85240000000000005</v>
      </c>
      <c r="E1142" t="s">
        <v>1412</v>
      </c>
      <c r="F1142" t="s">
        <v>1497</v>
      </c>
      <c r="H1142" s="360">
        <v>0.89260000000000006</v>
      </c>
      <c r="I1142" s="360">
        <v>0.89270000000000005</v>
      </c>
      <c r="J1142" s="361">
        <f t="shared" si="18"/>
        <v>-9.9999999999988987E-5</v>
      </c>
    </row>
    <row r="1143" spans="1:10" ht="13.5" thickBot="1" x14ac:dyDescent="0.25">
      <c r="A1143" s="192" t="s">
        <v>1298</v>
      </c>
      <c r="B1143" s="194">
        <v>45460</v>
      </c>
      <c r="C1143" s="202">
        <v>0.91570000000000007</v>
      </c>
      <c r="D1143" s="202">
        <v>0.95579999999999998</v>
      </c>
      <c r="E1143" t="s">
        <v>1403</v>
      </c>
      <c r="F1143" t="s">
        <v>1467</v>
      </c>
      <c r="H1143" s="360">
        <v>0.91570000000000007</v>
      </c>
      <c r="I1143" s="360">
        <v>0.91570000000000007</v>
      </c>
      <c r="J1143" s="361">
        <f t="shared" si="18"/>
        <v>0</v>
      </c>
    </row>
    <row r="1144" spans="1:10" ht="13.5" thickBot="1" x14ac:dyDescent="0.25">
      <c r="A1144" s="192" t="s">
        <v>1299</v>
      </c>
      <c r="B1144" s="194">
        <v>38660</v>
      </c>
      <c r="C1144" s="202">
        <v>0.40210000000000001</v>
      </c>
      <c r="D1144" s="202">
        <v>0.40560000000000002</v>
      </c>
      <c r="E1144" t="s">
        <v>1394</v>
      </c>
      <c r="F1144" t="s">
        <v>1492</v>
      </c>
      <c r="H1144" s="360">
        <v>0.40210000000000001</v>
      </c>
      <c r="I1144" s="360">
        <v>0.40210000000000001</v>
      </c>
      <c r="J1144" s="361">
        <f t="shared" si="18"/>
        <v>0</v>
      </c>
    </row>
    <row r="1145" spans="1:10" ht="13.5" thickBot="1" x14ac:dyDescent="0.25">
      <c r="A1145" s="192" t="s">
        <v>1300</v>
      </c>
      <c r="B1145" s="194">
        <v>47260</v>
      </c>
      <c r="C1145" s="202">
        <v>0.8901</v>
      </c>
      <c r="D1145" s="202">
        <v>0.90090000000000003</v>
      </c>
      <c r="E1145" t="s">
        <v>1400</v>
      </c>
      <c r="F1145" t="s">
        <v>1500</v>
      </c>
      <c r="H1145" s="360">
        <v>0.8901</v>
      </c>
      <c r="I1145" s="360">
        <v>0.8901</v>
      </c>
      <c r="J1145" s="361">
        <f t="shared" si="18"/>
        <v>0</v>
      </c>
    </row>
    <row r="1146" spans="1:10" ht="13.5" thickBot="1" x14ac:dyDescent="0.25">
      <c r="A1146" s="192" t="s">
        <v>1301</v>
      </c>
      <c r="B1146" s="194">
        <v>19660</v>
      </c>
      <c r="C1146" s="202">
        <v>0.78690000000000004</v>
      </c>
      <c r="D1146" s="202">
        <v>0.81850000000000001</v>
      </c>
      <c r="E1146" t="s">
        <v>1396</v>
      </c>
      <c r="F1146" t="s">
        <v>1462</v>
      </c>
      <c r="H1146" s="360">
        <v>0.78690000000000004</v>
      </c>
      <c r="I1146" s="360">
        <v>0.78690000000000004</v>
      </c>
      <c r="J1146" s="361">
        <f t="shared" si="18"/>
        <v>0</v>
      </c>
    </row>
    <row r="1147" spans="1:10" ht="13.5" thickBot="1" x14ac:dyDescent="0.25">
      <c r="A1147" s="192" t="s">
        <v>1302</v>
      </c>
      <c r="B1147" s="194">
        <v>12940</v>
      </c>
      <c r="C1147" s="202">
        <v>0.79610000000000003</v>
      </c>
      <c r="D1147" s="202">
        <v>0.76780000000000004</v>
      </c>
      <c r="E1147" t="s">
        <v>1390</v>
      </c>
      <c r="F1147" t="s">
        <v>1471</v>
      </c>
      <c r="H1147" s="360">
        <v>0.79610000000000003</v>
      </c>
      <c r="I1147" s="360">
        <v>0.79610000000000003</v>
      </c>
      <c r="J1147" s="361">
        <f t="shared" si="18"/>
        <v>0</v>
      </c>
    </row>
    <row r="1148" spans="1:10" ht="13.5" thickBot="1" x14ac:dyDescent="0.25">
      <c r="A1148" s="192" t="s">
        <v>1303</v>
      </c>
      <c r="B1148" s="194">
        <v>40340</v>
      </c>
      <c r="C1148" s="202">
        <v>1.0770999999999999</v>
      </c>
      <c r="D1148" s="202">
        <v>1.1395</v>
      </c>
      <c r="E1148" t="s">
        <v>1421</v>
      </c>
      <c r="F1148" t="s">
        <v>1476</v>
      </c>
      <c r="H1148" s="360">
        <v>1.0770999999999999</v>
      </c>
      <c r="I1148" s="360">
        <v>1.0772000000000002</v>
      </c>
      <c r="J1148" s="361">
        <f t="shared" si="18"/>
        <v>-1.0000000000021103E-4</v>
      </c>
    </row>
    <row r="1149" spans="1:10" ht="13.5" thickBot="1" x14ac:dyDescent="0.25">
      <c r="A1149" s="192" t="s">
        <v>1304</v>
      </c>
      <c r="B1149" s="194">
        <v>45820</v>
      </c>
      <c r="C1149" s="202">
        <v>0.8851</v>
      </c>
      <c r="D1149" s="202">
        <v>0.90369999999999995</v>
      </c>
      <c r="E1149" t="s">
        <v>1408</v>
      </c>
      <c r="F1149" t="s">
        <v>1469</v>
      </c>
      <c r="H1149" s="360">
        <v>0.8851</v>
      </c>
      <c r="I1149" s="360">
        <v>0.8852000000000001</v>
      </c>
      <c r="J1149" s="361">
        <f t="shared" si="18"/>
        <v>-1.0000000000010001E-4</v>
      </c>
    </row>
    <row r="1150" spans="1:10" ht="13.5" thickBot="1" x14ac:dyDescent="0.25">
      <c r="A1150" s="192" t="s">
        <v>1305</v>
      </c>
      <c r="B1150" s="194">
        <v>46140</v>
      </c>
      <c r="C1150" s="202">
        <v>0.86230000000000007</v>
      </c>
      <c r="D1150" s="202">
        <v>0.83</v>
      </c>
      <c r="E1150" t="s">
        <v>1427</v>
      </c>
      <c r="F1150" t="s">
        <v>1489</v>
      </c>
      <c r="H1150" s="360">
        <v>0.86230000000000007</v>
      </c>
      <c r="I1150" s="360">
        <v>0.86230000000000007</v>
      </c>
      <c r="J1150" s="361">
        <f t="shared" si="18"/>
        <v>0</v>
      </c>
    </row>
    <row r="1151" spans="1:10" ht="13.5" thickBot="1" x14ac:dyDescent="0.25">
      <c r="A1151" s="192" t="s">
        <v>1306</v>
      </c>
      <c r="B1151" s="194">
        <v>39580</v>
      </c>
      <c r="C1151" s="202">
        <v>0.93640000000000001</v>
      </c>
      <c r="D1151" s="202">
        <v>0.93179999999999996</v>
      </c>
      <c r="E1151" t="s">
        <v>1397</v>
      </c>
      <c r="F1151" t="s">
        <v>1486</v>
      </c>
      <c r="H1151" s="360">
        <v>0.93640000000000001</v>
      </c>
      <c r="I1151" s="360">
        <v>0.93640000000000001</v>
      </c>
      <c r="J1151" s="361">
        <f t="shared" si="18"/>
        <v>0</v>
      </c>
    </row>
    <row r="1152" spans="1:10" ht="13.5" thickBot="1" x14ac:dyDescent="0.25">
      <c r="A1152" s="192" t="s">
        <v>1307</v>
      </c>
      <c r="B1152" s="194">
        <v>45220</v>
      </c>
      <c r="C1152" s="202">
        <v>0.83250000000000002</v>
      </c>
      <c r="D1152" s="202">
        <v>0.82879999999999998</v>
      </c>
      <c r="E1152" t="s">
        <v>1396</v>
      </c>
      <c r="F1152" t="s">
        <v>1462</v>
      </c>
      <c r="H1152" s="360">
        <v>0.83250000000000002</v>
      </c>
      <c r="I1152" s="360">
        <v>0.83260000000000001</v>
      </c>
      <c r="J1152" s="361">
        <f t="shared" si="18"/>
        <v>-9.9999999999988987E-5</v>
      </c>
    </row>
    <row r="1153" spans="1:10" ht="13.5" thickBot="1" x14ac:dyDescent="0.25">
      <c r="A1153" s="192" t="s">
        <v>1308</v>
      </c>
      <c r="B1153" s="194">
        <v>13820</v>
      </c>
      <c r="C1153" s="202">
        <v>0.81410000000000005</v>
      </c>
      <c r="D1153" s="202">
        <v>0.81679999999999997</v>
      </c>
      <c r="E1153" t="s">
        <v>1415</v>
      </c>
      <c r="F1153" t="s">
        <v>1453</v>
      </c>
      <c r="H1153" s="360">
        <v>0.81410000000000005</v>
      </c>
      <c r="I1153" s="360">
        <v>0.81420000000000003</v>
      </c>
      <c r="J1153" s="361">
        <f t="shared" si="18"/>
        <v>-9.9999999999988987E-5</v>
      </c>
    </row>
    <row r="1154" spans="1:10" ht="13.5" thickBot="1" x14ac:dyDescent="0.25">
      <c r="A1154" s="192" t="s">
        <v>1309</v>
      </c>
      <c r="B1154" s="194">
        <v>16860</v>
      </c>
      <c r="C1154" s="202">
        <v>0.8589</v>
      </c>
      <c r="D1154" s="202">
        <v>0.85809999999999997</v>
      </c>
      <c r="E1154" t="s">
        <v>1416</v>
      </c>
      <c r="F1154" t="s">
        <v>1463</v>
      </c>
      <c r="H1154" s="360">
        <v>0.8589</v>
      </c>
      <c r="I1154" s="360">
        <v>0.85899999999999999</v>
      </c>
      <c r="J1154" s="361">
        <f t="shared" si="18"/>
        <v>-9.9999999999988987E-5</v>
      </c>
    </row>
    <row r="1155" spans="1:10" ht="13.5" thickBot="1" x14ac:dyDescent="0.25">
      <c r="A1155" s="192" t="s">
        <v>150</v>
      </c>
      <c r="B1155" s="194">
        <v>47460</v>
      </c>
      <c r="C1155" s="202">
        <v>1.0427</v>
      </c>
      <c r="D1155" s="202">
        <v>1.0814999999999999</v>
      </c>
      <c r="E1155" t="s">
        <v>1413</v>
      </c>
      <c r="F1155" t="s">
        <v>1501</v>
      </c>
      <c r="H1155" s="360">
        <v>1.0427</v>
      </c>
      <c r="I1155" s="360">
        <v>1.0427</v>
      </c>
      <c r="J1155" s="361">
        <f t="shared" si="18"/>
        <v>0</v>
      </c>
    </row>
    <row r="1156" spans="1:10" ht="13.5" thickBot="1" x14ac:dyDescent="0.25">
      <c r="A1156" s="192" t="s">
        <v>1310</v>
      </c>
      <c r="B1156" s="194">
        <v>26420</v>
      </c>
      <c r="C1156" s="202">
        <v>0.98120000000000007</v>
      </c>
      <c r="D1156" s="202">
        <v>0.97499999999999998</v>
      </c>
      <c r="E1156" t="s">
        <v>1412</v>
      </c>
      <c r="F1156" t="s">
        <v>1497</v>
      </c>
      <c r="H1156" s="360">
        <v>0.98120000000000007</v>
      </c>
      <c r="I1156" s="360">
        <v>0.98120000000000007</v>
      </c>
      <c r="J1156" s="361">
        <f t="shared" si="18"/>
        <v>0</v>
      </c>
    </row>
    <row r="1157" spans="1:10" ht="13.5" thickBot="1" x14ac:dyDescent="0.25">
      <c r="A1157" s="192" t="s">
        <v>1311</v>
      </c>
      <c r="B1157" s="194">
        <v>18880</v>
      </c>
      <c r="C1157" s="202">
        <v>0.87930000000000008</v>
      </c>
      <c r="D1157" s="202">
        <v>0.88109999999999999</v>
      </c>
      <c r="E1157" t="s">
        <v>1396</v>
      </c>
      <c r="F1157" t="s">
        <v>1462</v>
      </c>
      <c r="H1157" s="360">
        <v>0.87930000000000008</v>
      </c>
      <c r="I1157" s="360">
        <v>0.87930000000000008</v>
      </c>
      <c r="J1157" s="361">
        <f t="shared" si="18"/>
        <v>0</v>
      </c>
    </row>
    <row r="1158" spans="1:10" ht="13.5" thickBot="1" x14ac:dyDescent="0.25">
      <c r="A1158" s="192" t="s">
        <v>1312</v>
      </c>
      <c r="B1158" s="194">
        <v>12060</v>
      </c>
      <c r="C1158" s="202">
        <v>0.94900000000000007</v>
      </c>
      <c r="D1158" s="202">
        <v>0.93669999999999998</v>
      </c>
      <c r="E1158" t="s">
        <v>1416</v>
      </c>
      <c r="F1158" t="s">
        <v>1463</v>
      </c>
      <c r="H1158" s="360">
        <v>0.94900000000000007</v>
      </c>
      <c r="I1158" s="360">
        <v>0.94900000000000007</v>
      </c>
      <c r="J1158" s="361">
        <f t="shared" si="18"/>
        <v>0</v>
      </c>
    </row>
    <row r="1159" spans="1:10" ht="13.5" thickBot="1" x14ac:dyDescent="0.25">
      <c r="A1159" s="192" t="s">
        <v>1313</v>
      </c>
      <c r="B1159" s="194">
        <v>19780</v>
      </c>
      <c r="C1159" s="202">
        <v>0.92570000000000008</v>
      </c>
      <c r="D1159" s="202">
        <v>0.93069999999999997</v>
      </c>
      <c r="E1159" t="s">
        <v>1420</v>
      </c>
      <c r="F1159" t="s">
        <v>1468</v>
      </c>
      <c r="H1159" s="360">
        <v>0.92570000000000008</v>
      </c>
      <c r="I1159" s="360">
        <v>0.92570000000000008</v>
      </c>
      <c r="J1159" s="361">
        <f t="shared" si="18"/>
        <v>0</v>
      </c>
    </row>
    <row r="1160" spans="1:10" ht="13.5" thickBot="1" x14ac:dyDescent="0.25">
      <c r="A1160" s="192" t="s">
        <v>1314</v>
      </c>
      <c r="B1160" s="194">
        <v>14540</v>
      </c>
      <c r="C1160" s="202">
        <v>0.8125</v>
      </c>
      <c r="D1160" s="202">
        <v>0.82289999999999996</v>
      </c>
      <c r="E1160" t="s">
        <v>1404</v>
      </c>
      <c r="F1160" t="s">
        <v>1470</v>
      </c>
      <c r="H1160" s="360">
        <v>0.8125</v>
      </c>
      <c r="I1160" s="360">
        <v>0.8125</v>
      </c>
      <c r="J1160" s="361">
        <f t="shared" si="18"/>
        <v>0</v>
      </c>
    </row>
    <row r="1161" spans="1:10" ht="13.5" thickBot="1" x14ac:dyDescent="0.25">
      <c r="A1161" s="192" t="s">
        <v>1315</v>
      </c>
      <c r="B1161" s="194">
        <v>41180</v>
      </c>
      <c r="C1161" s="202">
        <v>0.92720000000000002</v>
      </c>
      <c r="D1161" s="202">
        <v>0.92269999999999996</v>
      </c>
      <c r="E1161" t="s">
        <v>1419</v>
      </c>
      <c r="F1161" t="s">
        <v>1478</v>
      </c>
      <c r="H1161" s="360">
        <v>0.92720000000000002</v>
      </c>
      <c r="I1161" s="360">
        <v>0.92720000000000002</v>
      </c>
      <c r="J1161" s="361">
        <f t="shared" si="18"/>
        <v>0</v>
      </c>
    </row>
    <row r="1162" spans="1:10" ht="13.5" thickBot="1" x14ac:dyDescent="0.25">
      <c r="A1162" s="192" t="s">
        <v>1316</v>
      </c>
      <c r="B1162" s="194">
        <v>10900</v>
      </c>
      <c r="C1162" s="202">
        <v>0.9235000000000001</v>
      </c>
      <c r="D1162" s="202">
        <v>0.92369999999999997</v>
      </c>
      <c r="E1162" t="s">
        <v>1414</v>
      </c>
      <c r="F1162" t="s">
        <v>1483</v>
      </c>
      <c r="H1162" s="360">
        <v>0.9235000000000001</v>
      </c>
      <c r="I1162" s="360">
        <v>0.9235000000000001</v>
      </c>
      <c r="J1162" s="361">
        <f t="shared" si="18"/>
        <v>0</v>
      </c>
    </row>
    <row r="1163" spans="1:10" ht="13.5" thickBot="1" x14ac:dyDescent="0.25">
      <c r="A1163" s="192" t="s">
        <v>1317</v>
      </c>
      <c r="B1163" s="194">
        <v>24020</v>
      </c>
      <c r="C1163" s="202">
        <v>0.85200000000000009</v>
      </c>
      <c r="D1163" s="202">
        <v>0.83560000000000001</v>
      </c>
      <c r="E1163" t="s">
        <v>1399</v>
      </c>
      <c r="F1163" t="s">
        <v>1485</v>
      </c>
      <c r="H1163" s="360">
        <v>0.85200000000000009</v>
      </c>
      <c r="I1163" s="360">
        <v>0.85210000000000008</v>
      </c>
      <c r="J1163" s="361">
        <f t="shared" si="18"/>
        <v>-9.9999999999988987E-5</v>
      </c>
    </row>
    <row r="1164" spans="1:10" ht="13.5" thickBot="1" x14ac:dyDescent="0.25">
      <c r="A1164" s="192" t="s">
        <v>1318</v>
      </c>
      <c r="B1164" s="194">
        <v>17140</v>
      </c>
      <c r="C1164" s="202">
        <v>0.93959999999999999</v>
      </c>
      <c r="D1164" s="202">
        <v>0.95279999999999998</v>
      </c>
      <c r="E1164" t="s">
        <v>1405</v>
      </c>
      <c r="F1164" t="s">
        <v>1488</v>
      </c>
      <c r="H1164" s="360">
        <v>0.93959999999999999</v>
      </c>
      <c r="I1164" s="360">
        <v>0.93959999999999999</v>
      </c>
      <c r="J1164" s="361">
        <f t="shared" si="18"/>
        <v>0</v>
      </c>
    </row>
    <row r="1165" spans="1:10" ht="13.5" thickBot="1" x14ac:dyDescent="0.25">
      <c r="A1165" s="192" t="s">
        <v>1319</v>
      </c>
      <c r="B1165" s="194">
        <v>47894</v>
      </c>
      <c r="C1165" s="202">
        <v>1.0137</v>
      </c>
      <c r="D1165" s="202">
        <v>1.0347</v>
      </c>
      <c r="E1165" t="s">
        <v>1400</v>
      </c>
      <c r="F1165" t="s">
        <v>1500</v>
      </c>
      <c r="H1165" s="360">
        <v>1.0137</v>
      </c>
      <c r="I1165" s="360">
        <v>1.0137</v>
      </c>
      <c r="J1165" s="361">
        <f t="shared" si="18"/>
        <v>0</v>
      </c>
    </row>
    <row r="1166" spans="1:10" ht="13.5" thickBot="1" x14ac:dyDescent="0.25">
      <c r="A1166" s="192" t="s">
        <v>1320</v>
      </c>
      <c r="B1166" s="194">
        <v>21780</v>
      </c>
      <c r="C1166" s="202">
        <v>0.90780000000000005</v>
      </c>
      <c r="D1166" s="202">
        <v>0.89790000000000003</v>
      </c>
      <c r="E1166" t="s">
        <v>1403</v>
      </c>
      <c r="F1166" t="s">
        <v>1467</v>
      </c>
      <c r="H1166" s="360">
        <v>0.90780000000000005</v>
      </c>
      <c r="I1166" s="360">
        <v>0.90780000000000005</v>
      </c>
      <c r="J1166" s="361">
        <f t="shared" si="18"/>
        <v>0</v>
      </c>
    </row>
    <row r="1167" spans="1:10" ht="13.5" thickBot="1" x14ac:dyDescent="0.25">
      <c r="A1167" s="192" t="s">
        <v>1321</v>
      </c>
      <c r="B1167" s="194">
        <v>22220</v>
      </c>
      <c r="C1167" s="202">
        <v>0.81380000000000008</v>
      </c>
      <c r="D1167" s="202">
        <v>0.84450000000000003</v>
      </c>
      <c r="E1167" t="s">
        <v>1422</v>
      </c>
      <c r="F1167" t="s">
        <v>1456</v>
      </c>
      <c r="H1167" s="360">
        <v>0.81380000000000008</v>
      </c>
      <c r="I1167" s="360">
        <v>0.81380000000000008</v>
      </c>
      <c r="J1167" s="361">
        <f t="shared" si="18"/>
        <v>0</v>
      </c>
    </row>
    <row r="1168" spans="1:10" ht="13.5" thickBot="1" x14ac:dyDescent="0.25">
      <c r="A1168" s="192" t="s">
        <v>1322</v>
      </c>
      <c r="B1168" s="194">
        <v>31140</v>
      </c>
      <c r="C1168" s="202">
        <v>0.87530000000000008</v>
      </c>
      <c r="D1168" s="202">
        <v>0.86890000000000001</v>
      </c>
      <c r="E1168" t="s">
        <v>1403</v>
      </c>
      <c r="F1168" t="s">
        <v>1467</v>
      </c>
      <c r="H1168" s="360">
        <v>0.87530000000000008</v>
      </c>
      <c r="I1168" s="360">
        <v>0.87530000000000008</v>
      </c>
      <c r="J1168" s="361">
        <f t="shared" si="18"/>
        <v>0</v>
      </c>
    </row>
    <row r="1169" spans="1:10" ht="13.5" thickBot="1" x14ac:dyDescent="0.25">
      <c r="A1169" s="192" t="s">
        <v>1323</v>
      </c>
      <c r="B1169" s="194">
        <v>26980</v>
      </c>
      <c r="C1169" s="202">
        <v>0.99440000000000006</v>
      </c>
      <c r="D1169" s="202">
        <v>0.95699999999999996</v>
      </c>
      <c r="E1169" t="s">
        <v>1420</v>
      </c>
      <c r="F1169" t="s">
        <v>1468</v>
      </c>
      <c r="H1169" s="360">
        <v>0.99440000000000006</v>
      </c>
      <c r="I1169" s="360">
        <v>0.99450000000000005</v>
      </c>
      <c r="J1169" s="361">
        <f t="shared" si="18"/>
        <v>-9.9999999999988987E-5</v>
      </c>
    </row>
    <row r="1170" spans="1:10" ht="13.5" thickBot="1" x14ac:dyDescent="0.25">
      <c r="A1170" s="192" t="s">
        <v>1324</v>
      </c>
      <c r="B1170" s="194">
        <v>25180</v>
      </c>
      <c r="C1170" s="202">
        <v>0.8931</v>
      </c>
      <c r="D1170" s="202">
        <v>0.88959999999999995</v>
      </c>
      <c r="E1170" t="s">
        <v>1410</v>
      </c>
      <c r="F1170" t="s">
        <v>1473</v>
      </c>
      <c r="H1170" s="360">
        <v>0.8931</v>
      </c>
      <c r="I1170" s="360">
        <v>0.8931</v>
      </c>
      <c r="J1170" s="361">
        <f t="shared" si="18"/>
        <v>0</v>
      </c>
    </row>
    <row r="1171" spans="1:10" ht="13.5" thickBot="1" x14ac:dyDescent="0.25">
      <c r="A1171" s="192" t="s">
        <v>1325</v>
      </c>
      <c r="B1171" s="194">
        <v>33460</v>
      </c>
      <c r="C1171" s="202">
        <v>1.1206</v>
      </c>
      <c r="D1171" s="202">
        <v>1.1294999999999999</v>
      </c>
      <c r="E1171" t="s">
        <v>1421</v>
      </c>
      <c r="F1171" t="s">
        <v>1476</v>
      </c>
      <c r="H1171" s="360">
        <v>1.1206</v>
      </c>
      <c r="I1171" s="360">
        <v>1.1206</v>
      </c>
      <c r="J1171" s="361">
        <f t="shared" si="18"/>
        <v>0</v>
      </c>
    </row>
    <row r="1172" spans="1:10" ht="13.5" thickBot="1" x14ac:dyDescent="0.25">
      <c r="A1172" s="192" t="s">
        <v>1326</v>
      </c>
      <c r="B1172" s="194">
        <v>36540</v>
      </c>
      <c r="C1172" s="202">
        <v>0.93890000000000007</v>
      </c>
      <c r="D1172" s="202">
        <v>0.94330000000000003</v>
      </c>
      <c r="E1172" t="s">
        <v>1435</v>
      </c>
      <c r="F1172" t="s">
        <v>1480</v>
      </c>
      <c r="H1172" s="360">
        <v>0.93890000000000007</v>
      </c>
      <c r="I1172" s="360">
        <v>0.93900000000000006</v>
      </c>
      <c r="J1172" s="361">
        <f t="shared" si="18"/>
        <v>-9.9999999999988987E-5</v>
      </c>
    </row>
    <row r="1173" spans="1:10" ht="13.5" thickBot="1" x14ac:dyDescent="0.25">
      <c r="A1173" s="192" t="s">
        <v>1327</v>
      </c>
      <c r="B1173" s="194">
        <v>24020</v>
      </c>
      <c r="C1173" s="202">
        <v>0.85200000000000009</v>
      </c>
      <c r="D1173" s="202">
        <v>0.83560000000000001</v>
      </c>
      <c r="E1173" t="s">
        <v>1399</v>
      </c>
      <c r="F1173" t="s">
        <v>1485</v>
      </c>
      <c r="H1173" s="360">
        <v>0.85200000000000009</v>
      </c>
      <c r="I1173" s="360">
        <v>0.85210000000000008</v>
      </c>
      <c r="J1173" s="361">
        <f t="shared" si="18"/>
        <v>-9.9999999999988987E-5</v>
      </c>
    </row>
    <row r="1174" spans="1:10" ht="13.5" thickBot="1" x14ac:dyDescent="0.25">
      <c r="A1174" s="192" t="s">
        <v>1328</v>
      </c>
      <c r="B1174" s="194">
        <v>38900</v>
      </c>
      <c r="C1174" s="202">
        <v>1.2139</v>
      </c>
      <c r="D1174" s="202">
        <v>1.2064999999999999</v>
      </c>
      <c r="E1174" t="s">
        <v>1423</v>
      </c>
      <c r="F1174" t="s">
        <v>1490</v>
      </c>
      <c r="H1174" s="360">
        <v>1.2139</v>
      </c>
      <c r="I1174" s="360">
        <v>1.214</v>
      </c>
      <c r="J1174" s="361">
        <f t="shared" si="18"/>
        <v>-9.9999999999988987E-5</v>
      </c>
    </row>
    <row r="1175" spans="1:10" ht="13.5" thickBot="1" x14ac:dyDescent="0.25">
      <c r="A1175" s="192" t="s">
        <v>1329</v>
      </c>
      <c r="B1175" s="194">
        <v>38300</v>
      </c>
      <c r="C1175" s="202">
        <v>0.85130000000000006</v>
      </c>
      <c r="D1175" s="202">
        <v>0.87539999999999996</v>
      </c>
      <c r="E1175" t="s">
        <v>1393</v>
      </c>
      <c r="F1175" t="s">
        <v>1491</v>
      </c>
      <c r="H1175" s="360">
        <v>0.85130000000000006</v>
      </c>
      <c r="I1175" s="360">
        <v>0.85140000000000005</v>
      </c>
      <c r="J1175" s="361">
        <f t="shared" si="18"/>
        <v>-9.9999999999988987E-5</v>
      </c>
    </row>
    <row r="1176" spans="1:10" ht="13.5" thickBot="1" x14ac:dyDescent="0.25">
      <c r="A1176" s="192" t="s">
        <v>1330</v>
      </c>
      <c r="B1176" s="194">
        <v>39300</v>
      </c>
      <c r="C1176" s="202">
        <v>1.0465</v>
      </c>
      <c r="D1176" s="202">
        <v>1.0685</v>
      </c>
      <c r="E1176" s="356" t="s">
        <v>1452</v>
      </c>
      <c r="F1176" t="s">
        <v>1493</v>
      </c>
      <c r="H1176" s="360">
        <v>1.0465</v>
      </c>
      <c r="I1176" s="360">
        <v>1.0465</v>
      </c>
      <c r="J1176" s="361">
        <f t="shared" si="18"/>
        <v>0</v>
      </c>
    </row>
    <row r="1177" spans="1:10" ht="13.5" thickBot="1" x14ac:dyDescent="0.25">
      <c r="A1177" s="192" t="s">
        <v>1331</v>
      </c>
      <c r="B1177" s="194">
        <v>27740</v>
      </c>
      <c r="C1177" s="202">
        <v>0.70820000000000005</v>
      </c>
      <c r="D1177" s="202">
        <v>0.73729999999999996</v>
      </c>
      <c r="E1177" t="s">
        <v>1407</v>
      </c>
      <c r="F1177" t="s">
        <v>1496</v>
      </c>
      <c r="H1177" s="360">
        <v>0.70820000000000005</v>
      </c>
      <c r="I1177" s="360">
        <v>0.70830000000000004</v>
      </c>
      <c r="J1177" s="361">
        <f t="shared" si="18"/>
        <v>-9.9999999999988987E-5</v>
      </c>
    </row>
    <row r="1178" spans="1:10" ht="13.5" thickBot="1" x14ac:dyDescent="0.25">
      <c r="A1178" s="192" t="s">
        <v>1332</v>
      </c>
      <c r="B1178" s="194">
        <v>41100</v>
      </c>
      <c r="C1178" s="202">
        <v>0.93149999999999999</v>
      </c>
      <c r="D1178" s="202">
        <v>0.9456</v>
      </c>
      <c r="E1178" t="s">
        <v>1425</v>
      </c>
      <c r="F1178" t="s">
        <v>1498</v>
      </c>
      <c r="H1178" s="360">
        <v>0.93149999999999999</v>
      </c>
      <c r="I1178" s="360">
        <v>0.93149999999999999</v>
      </c>
      <c r="J1178" s="361">
        <f t="shared" si="18"/>
        <v>0</v>
      </c>
    </row>
    <row r="1179" spans="1:10" ht="13.5" thickBot="1" x14ac:dyDescent="0.25">
      <c r="A1179" s="192" t="s">
        <v>1333</v>
      </c>
      <c r="B1179" s="194">
        <v>28700</v>
      </c>
      <c r="C1179" s="202">
        <v>0.68710000000000004</v>
      </c>
      <c r="D1179" s="202">
        <v>0.70279999999999998</v>
      </c>
      <c r="E1179" t="s">
        <v>1400</v>
      </c>
      <c r="F1179" t="s">
        <v>1500</v>
      </c>
      <c r="H1179" s="360">
        <v>0.68710000000000004</v>
      </c>
      <c r="I1179" s="360">
        <v>0.68710000000000004</v>
      </c>
      <c r="J1179" s="361">
        <f t="shared" si="18"/>
        <v>0</v>
      </c>
    </row>
    <row r="1180" spans="1:10" ht="13.5" thickBot="1" x14ac:dyDescent="0.25">
      <c r="A1180" s="192" t="s">
        <v>204</v>
      </c>
      <c r="B1180" s="194">
        <v>33340</v>
      </c>
      <c r="C1180" s="202">
        <v>0.96800000000000008</v>
      </c>
      <c r="D1180" s="202">
        <v>0.98219999999999996</v>
      </c>
      <c r="E1180" t="s">
        <v>1411</v>
      </c>
      <c r="F1180" t="s">
        <v>1503</v>
      </c>
      <c r="H1180" s="360">
        <v>0.96800000000000008</v>
      </c>
      <c r="I1180" s="360">
        <v>0.96800000000000008</v>
      </c>
      <c r="J1180" s="361">
        <f t="shared" si="18"/>
        <v>0</v>
      </c>
    </row>
    <row r="1181" spans="1:10" ht="13.5" thickBot="1" x14ac:dyDescent="0.25">
      <c r="A1181" s="192" t="s">
        <v>1334</v>
      </c>
      <c r="B1181" s="194">
        <v>39900</v>
      </c>
      <c r="C1181" s="202">
        <v>0.92690000000000006</v>
      </c>
      <c r="D1181" s="202">
        <v>0.94550000000000001</v>
      </c>
      <c r="E1181" t="s">
        <v>1429</v>
      </c>
      <c r="F1181" t="s">
        <v>1481</v>
      </c>
      <c r="H1181" s="360">
        <v>0.92690000000000006</v>
      </c>
      <c r="I1181" s="360">
        <v>0.92690000000000006</v>
      </c>
      <c r="J1181" s="361">
        <f t="shared" si="18"/>
        <v>0</v>
      </c>
    </row>
    <row r="1182" spans="1:10" ht="13.5" thickBot="1" x14ac:dyDescent="0.25">
      <c r="A1182" s="192" t="s">
        <v>1335</v>
      </c>
      <c r="B1182" s="194">
        <v>11460</v>
      </c>
      <c r="C1182" s="202">
        <v>1.0019</v>
      </c>
      <c r="D1182" s="202">
        <v>0.98939999999999995</v>
      </c>
      <c r="E1182" t="s">
        <v>1418</v>
      </c>
      <c r="F1182" t="s">
        <v>1475</v>
      </c>
      <c r="H1182" s="360">
        <v>1.0019</v>
      </c>
      <c r="I1182" s="360">
        <v>1.0019</v>
      </c>
      <c r="J1182" s="361">
        <f t="shared" si="18"/>
        <v>0</v>
      </c>
    </row>
    <row r="1183" spans="1:10" ht="13.5" thickBot="1" x14ac:dyDescent="0.25">
      <c r="A1183" s="192" t="s">
        <v>205</v>
      </c>
      <c r="B1183" s="194">
        <v>33340</v>
      </c>
      <c r="C1183" s="202">
        <v>0.96800000000000008</v>
      </c>
      <c r="D1183" s="202">
        <v>0.98219999999999996</v>
      </c>
      <c r="E1183" t="s">
        <v>1411</v>
      </c>
      <c r="F1183" t="s">
        <v>1503</v>
      </c>
      <c r="H1183" s="360">
        <v>0.96800000000000008</v>
      </c>
      <c r="I1183" s="360">
        <v>0.96800000000000008</v>
      </c>
      <c r="J1183" s="361">
        <f t="shared" si="18"/>
        <v>0</v>
      </c>
    </row>
    <row r="1184" spans="1:10" ht="13.5" thickBot="1" x14ac:dyDescent="0.25">
      <c r="A1184" s="192" t="s">
        <v>1336</v>
      </c>
      <c r="B1184" s="194">
        <v>19804</v>
      </c>
      <c r="C1184" s="202">
        <v>0.89400000000000002</v>
      </c>
      <c r="D1184" s="202">
        <v>0.89470000000000005</v>
      </c>
      <c r="E1184" t="s">
        <v>1418</v>
      </c>
      <c r="F1184" t="s">
        <v>1475</v>
      </c>
      <c r="H1184" s="360">
        <v>0.89400000000000002</v>
      </c>
      <c r="I1184" s="360">
        <v>0.89400000000000002</v>
      </c>
      <c r="J1184" s="361">
        <f t="shared" si="18"/>
        <v>0</v>
      </c>
    </row>
    <row r="1185" spans="1:10" ht="13.5" thickBot="1" x14ac:dyDescent="0.25">
      <c r="A1185" s="192" t="s">
        <v>1337</v>
      </c>
      <c r="B1185" s="194">
        <v>40380</v>
      </c>
      <c r="C1185" s="202">
        <v>0.8579</v>
      </c>
      <c r="D1185" s="202">
        <v>0.87819999999999998</v>
      </c>
      <c r="E1185" t="s">
        <v>1399</v>
      </c>
      <c r="F1185" t="s">
        <v>1485</v>
      </c>
      <c r="H1185" s="360">
        <v>0.8579</v>
      </c>
      <c r="I1185" s="360">
        <v>0.8580000000000001</v>
      </c>
      <c r="J1185" s="361">
        <f t="shared" si="18"/>
        <v>-1.0000000000010001E-4</v>
      </c>
    </row>
    <row r="1186" spans="1:10" ht="13.5" thickBot="1" x14ac:dyDescent="0.25">
      <c r="A1186" s="192" t="s">
        <v>1338</v>
      </c>
      <c r="B1186" s="194">
        <v>24140</v>
      </c>
      <c r="C1186" s="202">
        <v>0.85740000000000005</v>
      </c>
      <c r="D1186" s="202">
        <v>0.86150000000000004</v>
      </c>
      <c r="E1186" t="s">
        <v>1397</v>
      </c>
      <c r="F1186" t="s">
        <v>1486</v>
      </c>
      <c r="H1186" s="360">
        <v>0.85740000000000005</v>
      </c>
      <c r="I1186" s="360">
        <v>0.85740000000000005</v>
      </c>
      <c r="J1186" s="361">
        <f t="shared" si="18"/>
        <v>0</v>
      </c>
    </row>
    <row r="1187" spans="1:10" ht="13.5" thickBot="1" x14ac:dyDescent="0.25">
      <c r="A1187" s="192" t="s">
        <v>1339</v>
      </c>
      <c r="B1187" s="194">
        <v>26580</v>
      </c>
      <c r="C1187" s="202">
        <v>0.84340000000000004</v>
      </c>
      <c r="D1187" s="202">
        <v>0.8589</v>
      </c>
      <c r="E1187" t="s">
        <v>1402</v>
      </c>
      <c r="F1187" t="s">
        <v>1502</v>
      </c>
      <c r="H1187" s="360">
        <v>0.84340000000000004</v>
      </c>
      <c r="I1187" s="360">
        <v>0.84340000000000004</v>
      </c>
      <c r="J1187" s="361">
        <f t="shared" si="18"/>
        <v>0</v>
      </c>
    </row>
    <row r="1188" spans="1:10" ht="13.5" thickBot="1" x14ac:dyDescent="0.25">
      <c r="A1188" s="192" t="s">
        <v>1340</v>
      </c>
      <c r="B1188" s="194">
        <v>44420</v>
      </c>
      <c r="C1188" s="202">
        <v>0.93390000000000006</v>
      </c>
      <c r="D1188" s="202">
        <v>0.86</v>
      </c>
      <c r="E1188" t="s">
        <v>1400</v>
      </c>
      <c r="F1188" t="s">
        <v>1500</v>
      </c>
      <c r="H1188" s="360">
        <v>0.93390000000000006</v>
      </c>
      <c r="I1188" s="360">
        <v>0.93400000000000005</v>
      </c>
      <c r="J1188" s="361">
        <f t="shared" si="18"/>
        <v>-9.9999999999988987E-5</v>
      </c>
    </row>
    <row r="1189" spans="1:10" ht="13.5" thickBot="1" x14ac:dyDescent="0.25">
      <c r="A1189" s="192" t="s">
        <v>1341</v>
      </c>
      <c r="B1189" s="194">
        <v>29700</v>
      </c>
      <c r="C1189" s="202">
        <v>0.79270000000000007</v>
      </c>
      <c r="D1189" s="202">
        <v>0.79039999999999999</v>
      </c>
      <c r="E1189" t="s">
        <v>1412</v>
      </c>
      <c r="F1189" t="s">
        <v>1497</v>
      </c>
      <c r="H1189" s="360">
        <v>0.79270000000000007</v>
      </c>
      <c r="I1189" s="360">
        <v>0.79280000000000006</v>
      </c>
      <c r="J1189" s="361">
        <f t="shared" si="18"/>
        <v>-9.9999999999988987E-5</v>
      </c>
    </row>
    <row r="1190" spans="1:10" ht="13.5" thickBot="1" x14ac:dyDescent="0.25">
      <c r="A1190" s="192" t="s">
        <v>1342</v>
      </c>
      <c r="B1190" s="194">
        <v>36260</v>
      </c>
      <c r="C1190" s="202">
        <v>0.91100000000000003</v>
      </c>
      <c r="D1190" s="202">
        <v>0.91910000000000003</v>
      </c>
      <c r="E1190" t="s">
        <v>1425</v>
      </c>
      <c r="F1190" t="s">
        <v>1498</v>
      </c>
      <c r="H1190" s="360">
        <v>0.91100000000000003</v>
      </c>
      <c r="I1190" s="360">
        <v>0.91110000000000002</v>
      </c>
      <c r="J1190" s="361">
        <f t="shared" si="18"/>
        <v>-9.9999999999988987E-5</v>
      </c>
    </row>
    <row r="1191" spans="1:10" ht="13.5" thickBot="1" x14ac:dyDescent="0.25">
      <c r="A1191" s="192" t="s">
        <v>1343</v>
      </c>
      <c r="B1191" s="194">
        <v>44180</v>
      </c>
      <c r="C1191" s="202">
        <v>0.78950000000000009</v>
      </c>
      <c r="D1191" s="202">
        <v>0.84089999999999998</v>
      </c>
      <c r="E1191" t="s">
        <v>1419</v>
      </c>
      <c r="F1191" t="s">
        <v>1478</v>
      </c>
      <c r="H1191" s="360">
        <v>0.78950000000000009</v>
      </c>
      <c r="I1191" s="360">
        <v>0.78950000000000009</v>
      </c>
      <c r="J1191" s="361">
        <f t="shared" si="18"/>
        <v>0</v>
      </c>
    </row>
    <row r="1192" spans="1:10" ht="13.5" thickBot="1" x14ac:dyDescent="0.25">
      <c r="A1192" s="192" t="s">
        <v>1344</v>
      </c>
      <c r="B1192" s="194">
        <v>43340</v>
      </c>
      <c r="C1192" s="202">
        <v>0.84650000000000003</v>
      </c>
      <c r="D1192" s="202">
        <v>0.86860000000000004</v>
      </c>
      <c r="E1192" t="s">
        <v>1390</v>
      </c>
      <c r="F1192" t="s">
        <v>1471</v>
      </c>
      <c r="H1192" s="360">
        <v>0.84650000000000003</v>
      </c>
      <c r="I1192" s="360">
        <v>0.84650000000000003</v>
      </c>
      <c r="J1192" s="361">
        <f t="shared" ref="J1192:J1240" si="19">+H1192-I1192</f>
        <v>0</v>
      </c>
    </row>
    <row r="1193" spans="1:10" ht="13.5" thickBot="1" x14ac:dyDescent="0.25">
      <c r="A1193" s="192" t="s">
        <v>176</v>
      </c>
      <c r="B1193" s="194">
        <v>24540</v>
      </c>
      <c r="C1193" s="202">
        <v>0.90580000000000005</v>
      </c>
      <c r="D1193" s="202">
        <v>0.93030000000000002</v>
      </c>
      <c r="E1193" t="s">
        <v>1392</v>
      </c>
      <c r="F1193" t="s">
        <v>1458</v>
      </c>
      <c r="H1193" s="360">
        <v>0.90580000000000005</v>
      </c>
      <c r="I1193" s="360">
        <v>0.90580000000000005</v>
      </c>
      <c r="J1193" s="361">
        <f t="shared" si="19"/>
        <v>0</v>
      </c>
    </row>
    <row r="1194" spans="1:10" ht="13.5" thickBot="1" x14ac:dyDescent="0.25">
      <c r="A1194" s="192" t="s">
        <v>1345</v>
      </c>
      <c r="B1194" s="194">
        <v>23060</v>
      </c>
      <c r="C1194" s="202">
        <v>0.86330000000000007</v>
      </c>
      <c r="D1194" s="202">
        <v>0.85060000000000002</v>
      </c>
      <c r="E1194" t="s">
        <v>1403</v>
      </c>
      <c r="F1194" t="s">
        <v>1467</v>
      </c>
      <c r="H1194" s="360">
        <v>0.86330000000000007</v>
      </c>
      <c r="I1194" s="360">
        <v>0.86340000000000006</v>
      </c>
      <c r="J1194" s="361">
        <f t="shared" si="19"/>
        <v>-9.9999999999988987E-5</v>
      </c>
    </row>
    <row r="1195" spans="1:10" ht="13.5" thickBot="1" x14ac:dyDescent="0.25">
      <c r="A1195" s="192" t="s">
        <v>1346</v>
      </c>
      <c r="B1195" s="194">
        <v>12940</v>
      </c>
      <c r="C1195" s="202">
        <v>0.79610000000000003</v>
      </c>
      <c r="D1195" s="202">
        <v>0.76780000000000004</v>
      </c>
      <c r="E1195" t="s">
        <v>1390</v>
      </c>
      <c r="F1195" t="s">
        <v>1471</v>
      </c>
      <c r="H1195" s="360">
        <v>0.79610000000000003</v>
      </c>
      <c r="I1195" s="360">
        <v>0.79610000000000003</v>
      </c>
      <c r="J1195" s="361">
        <f t="shared" si="19"/>
        <v>0</v>
      </c>
    </row>
    <row r="1196" spans="1:10" ht="13.5" thickBot="1" x14ac:dyDescent="0.25">
      <c r="A1196" s="192" t="s">
        <v>1347</v>
      </c>
      <c r="B1196" s="194">
        <v>35614</v>
      </c>
      <c r="C1196" s="202">
        <v>1.2776000000000001</v>
      </c>
      <c r="D1196" s="202">
        <v>1.2813000000000001</v>
      </c>
      <c r="E1196" t="s">
        <v>1399</v>
      </c>
      <c r="F1196" t="s">
        <v>1485</v>
      </c>
      <c r="H1196" s="360">
        <v>1.2776000000000001</v>
      </c>
      <c r="I1196" s="360">
        <v>1.2777000000000001</v>
      </c>
      <c r="J1196" s="361">
        <f t="shared" si="19"/>
        <v>-9.9999999999988987E-5</v>
      </c>
    </row>
    <row r="1197" spans="1:10" ht="13.5" thickBot="1" x14ac:dyDescent="0.25">
      <c r="A1197" s="192" t="s">
        <v>1348</v>
      </c>
      <c r="B1197" s="194">
        <v>38300</v>
      </c>
      <c r="C1197" s="202">
        <v>0.85130000000000006</v>
      </c>
      <c r="D1197" s="202">
        <v>0.87539999999999996</v>
      </c>
      <c r="E1197" t="s">
        <v>1393</v>
      </c>
      <c r="F1197" t="s">
        <v>1491</v>
      </c>
      <c r="H1197" s="360">
        <v>0.85130000000000006</v>
      </c>
      <c r="I1197" s="360">
        <v>0.85140000000000005</v>
      </c>
      <c r="J1197" s="361">
        <f t="shared" si="19"/>
        <v>-9.9999999999988987E-5</v>
      </c>
    </row>
    <row r="1198" spans="1:10" ht="13.5" thickBot="1" x14ac:dyDescent="0.25">
      <c r="A1198" s="192" t="s">
        <v>135</v>
      </c>
      <c r="B1198" s="194">
        <v>13380</v>
      </c>
      <c r="C1198" s="202">
        <v>1.2105000000000001</v>
      </c>
      <c r="D1198" s="202">
        <v>1.2092000000000001</v>
      </c>
      <c r="E1198" t="s">
        <v>1413</v>
      </c>
      <c r="F1198" t="s">
        <v>1501</v>
      </c>
      <c r="H1198" s="360">
        <v>1.2105000000000001</v>
      </c>
      <c r="I1198" s="360">
        <v>1.2105000000000001</v>
      </c>
      <c r="J1198" s="361">
        <f t="shared" si="19"/>
        <v>0</v>
      </c>
    </row>
    <row r="1199" spans="1:10" ht="13.5" thickBot="1" x14ac:dyDescent="0.25">
      <c r="A1199" s="192" t="s">
        <v>1349</v>
      </c>
      <c r="B1199" s="194">
        <v>19140</v>
      </c>
      <c r="C1199" s="202">
        <v>0.86170000000000002</v>
      </c>
      <c r="D1199" s="202">
        <v>0.83940000000000003</v>
      </c>
      <c r="E1199" t="s">
        <v>1416</v>
      </c>
      <c r="F1199" t="s">
        <v>1463</v>
      </c>
      <c r="H1199" s="360">
        <v>0.86170000000000002</v>
      </c>
      <c r="I1199" s="360">
        <v>0.86170000000000002</v>
      </c>
      <c r="J1199" s="361">
        <f t="shared" si="19"/>
        <v>0</v>
      </c>
    </row>
    <row r="1200" spans="1:10" ht="13.5" thickBot="1" x14ac:dyDescent="0.25">
      <c r="A1200" s="192" t="s">
        <v>1350</v>
      </c>
      <c r="B1200" s="194">
        <v>23060</v>
      </c>
      <c r="C1200" s="202">
        <v>0.86330000000000007</v>
      </c>
      <c r="D1200" s="202">
        <v>0.85060000000000002</v>
      </c>
      <c r="E1200" t="s">
        <v>1403</v>
      </c>
      <c r="F1200" t="s">
        <v>1467</v>
      </c>
      <c r="H1200" s="360">
        <v>0.86330000000000007</v>
      </c>
      <c r="I1200" s="360">
        <v>0.86340000000000006</v>
      </c>
      <c r="J1200" s="361">
        <f t="shared" si="19"/>
        <v>-9.9999999999988987E-5</v>
      </c>
    </row>
    <row r="1201" spans="1:10" ht="13.5" thickBot="1" x14ac:dyDescent="0.25">
      <c r="A1201" s="192" t="s">
        <v>1351</v>
      </c>
      <c r="B1201" s="194">
        <v>48660</v>
      </c>
      <c r="C1201" s="202">
        <v>0.86740000000000006</v>
      </c>
      <c r="D1201" s="202">
        <v>0.90159999999999996</v>
      </c>
      <c r="E1201" t="s">
        <v>1412</v>
      </c>
      <c r="F1201" t="s">
        <v>1497</v>
      </c>
      <c r="H1201" s="360">
        <v>0.86740000000000006</v>
      </c>
      <c r="I1201" s="360">
        <v>0.86750000000000005</v>
      </c>
      <c r="J1201" s="361">
        <f t="shared" si="19"/>
        <v>-9.9999999999988987E-5</v>
      </c>
    </row>
    <row r="1202" spans="1:10" ht="13.5" thickBot="1" x14ac:dyDescent="0.25">
      <c r="A1202" s="192" t="s">
        <v>1352</v>
      </c>
      <c r="B1202" s="194">
        <v>41540</v>
      </c>
      <c r="C1202" s="202">
        <v>0.92800000000000005</v>
      </c>
      <c r="D1202" s="202">
        <v>0.94910000000000005</v>
      </c>
      <c r="E1202" t="s">
        <v>1410</v>
      </c>
      <c r="F1202" t="s">
        <v>1473</v>
      </c>
      <c r="H1202" s="360">
        <v>0.92800000000000005</v>
      </c>
      <c r="I1202" s="360">
        <v>0.92800000000000005</v>
      </c>
      <c r="J1202" s="361">
        <f t="shared" si="19"/>
        <v>0</v>
      </c>
    </row>
    <row r="1203" spans="1:10" ht="13.5" thickBot="1" x14ac:dyDescent="0.25">
      <c r="A1203" s="192" t="s">
        <v>1353</v>
      </c>
      <c r="B1203" s="194">
        <v>16974</v>
      </c>
      <c r="C1203" s="202">
        <v>1.0511000000000001</v>
      </c>
      <c r="D1203" s="202">
        <v>1.0552999999999999</v>
      </c>
      <c r="E1203" t="s">
        <v>1401</v>
      </c>
      <c r="F1203" t="s">
        <v>1466</v>
      </c>
      <c r="H1203" s="360">
        <v>1.0511000000000001</v>
      </c>
      <c r="I1203" s="360">
        <v>1.0511000000000001</v>
      </c>
      <c r="J1203" s="361">
        <f t="shared" si="19"/>
        <v>0</v>
      </c>
    </row>
    <row r="1204" spans="1:10" ht="13.5" thickBot="1" x14ac:dyDescent="0.25">
      <c r="A1204" s="192" t="s">
        <v>1354</v>
      </c>
      <c r="B1204" s="194">
        <v>47260</v>
      </c>
      <c r="C1204" s="202">
        <v>0.8901</v>
      </c>
      <c r="D1204" s="202">
        <v>0.90090000000000003</v>
      </c>
      <c r="E1204" t="s">
        <v>1400</v>
      </c>
      <c r="F1204" t="s">
        <v>1500</v>
      </c>
      <c r="H1204" s="360">
        <v>0.8901</v>
      </c>
      <c r="I1204" s="360">
        <v>0.8901</v>
      </c>
      <c r="J1204" s="361">
        <f t="shared" si="19"/>
        <v>0</v>
      </c>
    </row>
    <row r="1205" spans="1:10" ht="13.5" thickBot="1" x14ac:dyDescent="0.25">
      <c r="A1205" s="192" t="s">
        <v>1355</v>
      </c>
      <c r="B1205" s="194">
        <v>16060</v>
      </c>
      <c r="C1205" s="202">
        <v>0.8165</v>
      </c>
      <c r="D1205" s="202">
        <v>0.84089999999999998</v>
      </c>
      <c r="E1205" t="s">
        <v>1401</v>
      </c>
      <c r="F1205" t="s">
        <v>1466</v>
      </c>
      <c r="H1205" s="360">
        <v>0.8165</v>
      </c>
      <c r="I1205" s="360">
        <v>0.8165</v>
      </c>
      <c r="J1205" s="361">
        <f t="shared" si="19"/>
        <v>0</v>
      </c>
    </row>
    <row r="1206" spans="1:10" ht="13.5" thickBot="1" x14ac:dyDescent="0.25">
      <c r="A1206" s="192" t="s">
        <v>1356</v>
      </c>
      <c r="B1206" s="194">
        <v>34980</v>
      </c>
      <c r="C1206" s="202">
        <v>0.88919999999999999</v>
      </c>
      <c r="D1206" s="202">
        <v>0.89600000000000002</v>
      </c>
      <c r="E1206" t="s">
        <v>1407</v>
      </c>
      <c r="F1206" t="s">
        <v>1496</v>
      </c>
      <c r="H1206" s="360">
        <v>0.88919999999999999</v>
      </c>
      <c r="I1206" s="360">
        <v>0.88919999999999999</v>
      </c>
      <c r="J1206" s="361">
        <f t="shared" si="19"/>
        <v>0</v>
      </c>
    </row>
    <row r="1207" spans="1:10" ht="13.5" thickBot="1" x14ac:dyDescent="0.25">
      <c r="A1207" s="192" t="s">
        <v>1357</v>
      </c>
      <c r="B1207" s="194">
        <v>12420</v>
      </c>
      <c r="C1207" s="202">
        <v>0.95530000000000004</v>
      </c>
      <c r="D1207" s="202">
        <v>0.98819999999999997</v>
      </c>
      <c r="E1207" t="s">
        <v>1412</v>
      </c>
      <c r="F1207" t="s">
        <v>1497</v>
      </c>
      <c r="H1207" s="360">
        <v>0.95530000000000004</v>
      </c>
      <c r="I1207" s="360">
        <v>0.95530000000000004</v>
      </c>
      <c r="J1207" s="361">
        <f t="shared" si="19"/>
        <v>0</v>
      </c>
    </row>
    <row r="1208" spans="1:10" ht="13.5" thickBot="1" x14ac:dyDescent="0.25">
      <c r="A1208" s="192" t="s">
        <v>1358</v>
      </c>
      <c r="B1208" s="194">
        <v>34980</v>
      </c>
      <c r="C1208" s="202">
        <v>0.88919999999999999</v>
      </c>
      <c r="D1208" s="202">
        <v>0.89600000000000002</v>
      </c>
      <c r="E1208" t="s">
        <v>1407</v>
      </c>
      <c r="F1208" t="s">
        <v>1496</v>
      </c>
      <c r="H1208" s="360">
        <v>0.88919999999999999</v>
      </c>
      <c r="I1208" s="360">
        <v>0.88919999999999999</v>
      </c>
      <c r="J1208" s="361">
        <f t="shared" si="19"/>
        <v>0</v>
      </c>
    </row>
    <row r="1209" spans="1:10" ht="13.5" thickBot="1" x14ac:dyDescent="0.25">
      <c r="A1209" s="192" t="s">
        <v>1359</v>
      </c>
      <c r="B1209" s="194">
        <v>41700</v>
      </c>
      <c r="C1209" s="202">
        <v>0.86180000000000001</v>
      </c>
      <c r="D1209" s="202">
        <v>0.85240000000000005</v>
      </c>
      <c r="E1209" t="s">
        <v>1412</v>
      </c>
      <c r="F1209" t="s">
        <v>1497</v>
      </c>
      <c r="H1209" s="360">
        <v>0.86180000000000001</v>
      </c>
      <c r="I1209" s="360">
        <v>0.86180000000000001</v>
      </c>
      <c r="J1209" s="361">
        <f t="shared" si="19"/>
        <v>0</v>
      </c>
    </row>
    <row r="1210" spans="1:10" ht="13.5" thickBot="1" x14ac:dyDescent="0.25">
      <c r="A1210" s="192" t="s">
        <v>1360</v>
      </c>
      <c r="B1210" s="194">
        <v>49020</v>
      </c>
      <c r="C1210" s="202">
        <v>0.88860000000000006</v>
      </c>
      <c r="D1210" s="202">
        <v>0.89910000000000001</v>
      </c>
      <c r="E1210" t="s">
        <v>1400</v>
      </c>
      <c r="F1210" t="s">
        <v>1500</v>
      </c>
      <c r="H1210" s="360">
        <v>0.88860000000000006</v>
      </c>
      <c r="I1210" s="360">
        <v>0.88860000000000006</v>
      </c>
      <c r="J1210" s="361">
        <f t="shared" si="19"/>
        <v>0</v>
      </c>
    </row>
    <row r="1211" spans="1:10" ht="13.5" thickBot="1" x14ac:dyDescent="0.25">
      <c r="A1211" s="192" t="s">
        <v>1361</v>
      </c>
      <c r="B1211" s="194">
        <v>49340</v>
      </c>
      <c r="C1211" s="202">
        <v>1.1686000000000001</v>
      </c>
      <c r="D1211" s="202">
        <v>1.1762999999999999</v>
      </c>
      <c r="E1211" t="s">
        <v>1434</v>
      </c>
      <c r="F1211" t="s">
        <v>1459</v>
      </c>
      <c r="H1211" s="360">
        <v>1.1686000000000001</v>
      </c>
      <c r="I1211" s="360">
        <v>1.1686000000000001</v>
      </c>
      <c r="J1211" s="361">
        <f t="shared" si="19"/>
        <v>0</v>
      </c>
    </row>
    <row r="1212" spans="1:10" ht="13.5" thickBot="1" x14ac:dyDescent="0.25">
      <c r="A1212" s="192" t="s">
        <v>1362</v>
      </c>
      <c r="B1212" s="194">
        <v>40420</v>
      </c>
      <c r="C1212" s="202">
        <v>0.98620000000000008</v>
      </c>
      <c r="D1212" s="202">
        <v>0.99980000000000002</v>
      </c>
      <c r="E1212" t="s">
        <v>1401</v>
      </c>
      <c r="F1212" t="s">
        <v>1466</v>
      </c>
      <c r="H1212" s="360">
        <v>0.98620000000000008</v>
      </c>
      <c r="I1212" s="360">
        <v>0.98620000000000008</v>
      </c>
      <c r="J1212" s="361">
        <f t="shared" si="19"/>
        <v>0</v>
      </c>
    </row>
    <row r="1213" spans="1:10" ht="13.5" thickBot="1" x14ac:dyDescent="0.25">
      <c r="A1213" s="192" t="s">
        <v>206</v>
      </c>
      <c r="B1213" s="194">
        <v>36780</v>
      </c>
      <c r="C1213" s="202">
        <v>0.93570000000000009</v>
      </c>
      <c r="D1213" s="202">
        <v>0.94220000000000004</v>
      </c>
      <c r="E1213" t="s">
        <v>1411</v>
      </c>
      <c r="F1213" t="s">
        <v>1503</v>
      </c>
      <c r="H1213" s="360">
        <v>0.93570000000000009</v>
      </c>
      <c r="I1213" s="360">
        <v>0.93570000000000009</v>
      </c>
      <c r="J1213" s="361">
        <f t="shared" si="19"/>
        <v>0</v>
      </c>
    </row>
    <row r="1214" spans="1:10" ht="13.5" thickBot="1" x14ac:dyDescent="0.25">
      <c r="A1214" s="192" t="s">
        <v>1363</v>
      </c>
      <c r="B1214" s="194">
        <v>37620</v>
      </c>
      <c r="C1214" s="202">
        <v>0.72840000000000005</v>
      </c>
      <c r="D1214" s="202">
        <v>0.69579999999999997</v>
      </c>
      <c r="E1214" t="s">
        <v>1402</v>
      </c>
      <c r="F1214" t="s">
        <v>1502</v>
      </c>
      <c r="H1214" s="360">
        <v>0.72840000000000005</v>
      </c>
      <c r="I1214" s="360">
        <v>0.72840000000000005</v>
      </c>
      <c r="J1214" s="361">
        <f t="shared" si="19"/>
        <v>0</v>
      </c>
    </row>
    <row r="1215" spans="1:10" ht="13.5" thickBot="1" x14ac:dyDescent="0.25">
      <c r="A1215" s="192" t="s">
        <v>1364</v>
      </c>
      <c r="B1215" s="194">
        <v>23104</v>
      </c>
      <c r="C1215" s="202">
        <v>0.97030000000000005</v>
      </c>
      <c r="D1215" s="202">
        <v>0.95899999999999996</v>
      </c>
      <c r="E1215" t="s">
        <v>1412</v>
      </c>
      <c r="F1215" t="s">
        <v>1497</v>
      </c>
      <c r="H1215" s="360">
        <v>0.97030000000000005</v>
      </c>
      <c r="I1215" s="360">
        <v>0.97030000000000005</v>
      </c>
      <c r="J1215" s="361">
        <f t="shared" si="19"/>
        <v>0</v>
      </c>
    </row>
    <row r="1216" spans="1:10" ht="13.5" thickBot="1" x14ac:dyDescent="0.25">
      <c r="A1216" s="192" t="s">
        <v>1365</v>
      </c>
      <c r="B1216" s="194">
        <v>45780</v>
      </c>
      <c r="C1216" s="202">
        <v>0.87720000000000009</v>
      </c>
      <c r="D1216" s="202">
        <v>0.89980000000000004</v>
      </c>
      <c r="E1216" t="s">
        <v>1405</v>
      </c>
      <c r="F1216" t="s">
        <v>1488</v>
      </c>
      <c r="H1216" s="360">
        <v>0.87720000000000009</v>
      </c>
      <c r="I1216" s="360">
        <v>0.87720000000000009</v>
      </c>
      <c r="J1216" s="361">
        <f t="shared" si="19"/>
        <v>0</v>
      </c>
    </row>
    <row r="1217" spans="1:10" ht="13.5" thickBot="1" x14ac:dyDescent="0.25">
      <c r="A1217" s="192" t="s">
        <v>1366</v>
      </c>
      <c r="B1217" s="194">
        <v>37620</v>
      </c>
      <c r="C1217" s="202">
        <v>0.72840000000000005</v>
      </c>
      <c r="D1217" s="202">
        <v>0.69579999999999997</v>
      </c>
      <c r="E1217" t="s">
        <v>1402</v>
      </c>
      <c r="F1217" t="s">
        <v>1502</v>
      </c>
      <c r="H1217" s="360">
        <v>0.72840000000000005</v>
      </c>
      <c r="I1217" s="360">
        <v>0.72840000000000005</v>
      </c>
      <c r="J1217" s="361">
        <f t="shared" si="19"/>
        <v>0</v>
      </c>
    </row>
    <row r="1218" spans="1:10" ht="13.5" thickBot="1" x14ac:dyDescent="0.25">
      <c r="A1218" s="192" t="s">
        <v>1367</v>
      </c>
      <c r="B1218" s="194">
        <v>43580</v>
      </c>
      <c r="C1218" s="202">
        <v>0.8508</v>
      </c>
      <c r="D1218" s="202">
        <v>0.84470000000000001</v>
      </c>
      <c r="E1218" t="s">
        <v>1420</v>
      </c>
      <c r="F1218" t="s">
        <v>1468</v>
      </c>
      <c r="H1218" s="360">
        <v>0.8508</v>
      </c>
      <c r="I1218" s="360">
        <v>0.8508</v>
      </c>
      <c r="J1218" s="361">
        <f t="shared" si="19"/>
        <v>0</v>
      </c>
    </row>
    <row r="1219" spans="1:10" ht="13.5" thickBot="1" x14ac:dyDescent="0.25">
      <c r="A1219" s="192" t="s">
        <v>1368</v>
      </c>
      <c r="B1219" s="194">
        <v>37900</v>
      </c>
      <c r="C1219" s="202">
        <v>0.90440000000000009</v>
      </c>
      <c r="D1219" s="202">
        <v>0.90659999999999996</v>
      </c>
      <c r="E1219" t="s">
        <v>1401</v>
      </c>
      <c r="F1219" t="s">
        <v>1466</v>
      </c>
      <c r="H1219" s="360">
        <v>0.90440000000000009</v>
      </c>
      <c r="I1219" s="360">
        <v>0.90440000000000009</v>
      </c>
      <c r="J1219" s="361">
        <f t="shared" si="19"/>
        <v>0</v>
      </c>
    </row>
    <row r="1220" spans="1:10" ht="13.5" thickBot="1" x14ac:dyDescent="0.25">
      <c r="A1220" s="192" t="s">
        <v>1369</v>
      </c>
      <c r="B1220" s="194">
        <v>30460</v>
      </c>
      <c r="C1220" s="202">
        <v>0.90300000000000002</v>
      </c>
      <c r="D1220" s="202">
        <v>0.89029999999999998</v>
      </c>
      <c r="E1220" t="s">
        <v>1404</v>
      </c>
      <c r="F1220" t="s">
        <v>1470</v>
      </c>
      <c r="H1220" s="360">
        <v>0.90300000000000002</v>
      </c>
      <c r="I1220" s="360">
        <v>0.90310000000000001</v>
      </c>
      <c r="J1220" s="361">
        <f t="shared" si="19"/>
        <v>-9.9999999999988987E-5</v>
      </c>
    </row>
    <row r="1221" spans="1:10" ht="13.5" thickBot="1" x14ac:dyDescent="0.25">
      <c r="A1221" s="192" t="s">
        <v>1370</v>
      </c>
      <c r="B1221" s="194">
        <v>41540</v>
      </c>
      <c r="C1221" s="202">
        <v>0.92800000000000005</v>
      </c>
      <c r="D1221" s="202">
        <v>0.94910000000000005</v>
      </c>
      <c r="E1221" t="s">
        <v>1410</v>
      </c>
      <c r="F1221" t="s">
        <v>1473</v>
      </c>
      <c r="H1221" s="360">
        <v>0.92800000000000005</v>
      </c>
      <c r="I1221" s="360">
        <v>0.92800000000000005</v>
      </c>
      <c r="J1221" s="361">
        <f t="shared" si="19"/>
        <v>0</v>
      </c>
    </row>
    <row r="1222" spans="1:10" ht="13.5" thickBot="1" x14ac:dyDescent="0.25">
      <c r="A1222" s="192" t="s">
        <v>1371</v>
      </c>
      <c r="B1222" s="194">
        <v>49340</v>
      </c>
      <c r="C1222" s="202">
        <v>1.1686000000000001</v>
      </c>
      <c r="D1222" s="202">
        <v>1.1762999999999999</v>
      </c>
      <c r="E1222" t="s">
        <v>1417</v>
      </c>
      <c r="F1222" t="s">
        <v>1474</v>
      </c>
      <c r="H1222" s="360">
        <v>1.1686000000000001</v>
      </c>
      <c r="I1222" s="360">
        <v>1.1686000000000001</v>
      </c>
      <c r="J1222" s="361">
        <f t="shared" si="19"/>
        <v>0</v>
      </c>
    </row>
    <row r="1223" spans="1:10" ht="13.5" thickBot="1" x14ac:dyDescent="0.25">
      <c r="A1223" s="192" t="s">
        <v>1372</v>
      </c>
      <c r="B1223" s="194">
        <v>10500</v>
      </c>
      <c r="C1223" s="202">
        <v>0.86150000000000004</v>
      </c>
      <c r="D1223" s="202">
        <v>0.88629999999999998</v>
      </c>
      <c r="E1223" t="s">
        <v>1416</v>
      </c>
      <c r="F1223" t="s">
        <v>1463</v>
      </c>
      <c r="H1223" s="360">
        <v>0.86150000000000004</v>
      </c>
      <c r="I1223" s="360">
        <v>0.86150000000000004</v>
      </c>
      <c r="J1223" s="361">
        <f t="shared" si="19"/>
        <v>0</v>
      </c>
    </row>
    <row r="1224" spans="1:10" ht="13.5" thickBot="1" x14ac:dyDescent="0.25">
      <c r="A1224" s="192" t="s">
        <v>1373</v>
      </c>
      <c r="B1224" s="194">
        <v>33460</v>
      </c>
      <c r="C1224" s="202">
        <v>1.1206</v>
      </c>
      <c r="D1224" s="202">
        <v>1.1294999999999999</v>
      </c>
      <c r="E1224" t="s">
        <v>1421</v>
      </c>
      <c r="F1224" t="s">
        <v>1476</v>
      </c>
      <c r="H1224" s="360">
        <v>1.1206</v>
      </c>
      <c r="I1224" s="360">
        <v>1.1206</v>
      </c>
      <c r="J1224" s="361">
        <f t="shared" si="19"/>
        <v>0</v>
      </c>
    </row>
    <row r="1225" spans="1:10" ht="13.5" thickBot="1" x14ac:dyDescent="0.25">
      <c r="A1225" s="192" t="s">
        <v>1374</v>
      </c>
      <c r="B1225" s="194">
        <v>28140</v>
      </c>
      <c r="C1225" s="202">
        <v>0.92800000000000005</v>
      </c>
      <c r="D1225" s="202">
        <v>0.92589999999999995</v>
      </c>
      <c r="E1225" t="s">
        <v>1408</v>
      </c>
      <c r="F1225" t="s">
        <v>1469</v>
      </c>
      <c r="H1225" s="360">
        <v>0.92800000000000005</v>
      </c>
      <c r="I1225" s="360">
        <v>0.92800000000000005</v>
      </c>
      <c r="J1225" s="361">
        <f t="shared" si="19"/>
        <v>0</v>
      </c>
    </row>
    <row r="1226" spans="1:10" ht="13.5" thickBot="1" x14ac:dyDescent="0.25">
      <c r="A1226" s="192" t="s">
        <v>1375</v>
      </c>
      <c r="B1226" s="194">
        <v>42540</v>
      </c>
      <c r="C1226" s="202">
        <v>0.85350000000000004</v>
      </c>
      <c r="D1226" s="202">
        <v>0.83679999999999999</v>
      </c>
      <c r="E1226" t="s">
        <v>1393</v>
      </c>
      <c r="F1226" t="s">
        <v>1491</v>
      </c>
      <c r="H1226" s="360">
        <v>0.85350000000000004</v>
      </c>
      <c r="I1226" s="360">
        <v>0.85350000000000004</v>
      </c>
      <c r="J1226" s="361">
        <f t="shared" si="19"/>
        <v>0</v>
      </c>
    </row>
    <row r="1227" spans="1:10" ht="13.5" thickBot="1" x14ac:dyDescent="0.25">
      <c r="A1227" s="192" t="s">
        <v>1376</v>
      </c>
      <c r="B1227" s="194">
        <v>41980</v>
      </c>
      <c r="C1227" s="202">
        <v>0.4168</v>
      </c>
      <c r="D1227" s="202">
        <v>0.42670000000000002</v>
      </c>
      <c r="E1227" t="s">
        <v>1394</v>
      </c>
      <c r="F1227" t="s">
        <v>1492</v>
      </c>
      <c r="H1227" s="360">
        <v>0.4168</v>
      </c>
      <c r="I1227" s="360">
        <v>0.4168</v>
      </c>
      <c r="J1227" s="361">
        <f t="shared" si="19"/>
        <v>0</v>
      </c>
    </row>
    <row r="1228" spans="1:10" ht="13.5" thickBot="1" x14ac:dyDescent="0.25">
      <c r="A1228" s="192" t="s">
        <v>1377</v>
      </c>
      <c r="B1228" s="194">
        <v>49180</v>
      </c>
      <c r="C1228" s="202">
        <v>0.90010000000000001</v>
      </c>
      <c r="D1228" s="202">
        <v>0.87390000000000001</v>
      </c>
      <c r="E1228" t="s">
        <v>1397</v>
      </c>
      <c r="F1228" t="s">
        <v>1486</v>
      </c>
      <c r="H1228" s="360">
        <v>0.90010000000000001</v>
      </c>
      <c r="I1228" s="360">
        <v>0.90010000000000001</v>
      </c>
      <c r="J1228" s="361">
        <f t="shared" si="19"/>
        <v>0</v>
      </c>
    </row>
    <row r="1229" spans="1:10" ht="13.5" thickBot="1" x14ac:dyDescent="0.25">
      <c r="A1229" s="192" t="s">
        <v>153</v>
      </c>
      <c r="B1229" s="194">
        <v>49420</v>
      </c>
      <c r="C1229" s="202">
        <v>1.0130000000000001</v>
      </c>
      <c r="D1229" s="202">
        <v>0.99619999999999997</v>
      </c>
      <c r="E1229" t="s">
        <v>1413</v>
      </c>
      <c r="F1229" t="s">
        <v>1501</v>
      </c>
      <c r="H1229" s="360">
        <v>1.0130000000000001</v>
      </c>
      <c r="I1229" s="360">
        <v>1.0130000000000001</v>
      </c>
      <c r="J1229" s="361">
        <f t="shared" si="19"/>
        <v>0</v>
      </c>
    </row>
    <row r="1230" spans="1:10" ht="13.5" thickBot="1" x14ac:dyDescent="0.25">
      <c r="A1230" s="192" t="s">
        <v>1378</v>
      </c>
      <c r="B1230" s="194">
        <v>38900</v>
      </c>
      <c r="C1230" s="202">
        <v>1.2139</v>
      </c>
      <c r="D1230" s="202">
        <v>1.2064999999999999</v>
      </c>
      <c r="E1230" t="s">
        <v>1423</v>
      </c>
      <c r="F1230" t="s">
        <v>1490</v>
      </c>
      <c r="H1230" s="360">
        <v>1.2139</v>
      </c>
      <c r="I1230" s="360">
        <v>1.214</v>
      </c>
      <c r="J1230" s="361">
        <f t="shared" si="19"/>
        <v>-9.9999999999988987E-5</v>
      </c>
    </row>
    <row r="1231" spans="1:10" ht="13.5" thickBot="1" x14ac:dyDescent="0.25">
      <c r="A1231" s="192" t="s">
        <v>1379</v>
      </c>
      <c r="B1231" s="194">
        <v>40380</v>
      </c>
      <c r="C1231" s="202">
        <v>0.8579</v>
      </c>
      <c r="D1231" s="202">
        <v>0.87819999999999998</v>
      </c>
      <c r="E1231" t="s">
        <v>1399</v>
      </c>
      <c r="F1231" t="s">
        <v>1485</v>
      </c>
      <c r="H1231" s="360">
        <v>0.8579</v>
      </c>
      <c r="I1231" s="360">
        <v>0.8580000000000001</v>
      </c>
      <c r="J1231" s="361">
        <f t="shared" si="19"/>
        <v>-1.0000000000010001E-4</v>
      </c>
    </row>
    <row r="1232" spans="1:10" ht="13.5" thickBot="1" x14ac:dyDescent="0.25">
      <c r="A1232" s="192" t="s">
        <v>1380</v>
      </c>
      <c r="B1232" s="194">
        <v>38660</v>
      </c>
      <c r="C1232" s="202">
        <v>0.40210000000000001</v>
      </c>
      <c r="D1232" s="202">
        <v>0.40560000000000002</v>
      </c>
      <c r="E1232" t="s">
        <v>1394</v>
      </c>
      <c r="F1232" t="s">
        <v>1492</v>
      </c>
      <c r="H1232" s="360">
        <v>0.40210000000000001</v>
      </c>
      <c r="I1232" s="360">
        <v>0.40210000000000001</v>
      </c>
      <c r="J1232" s="361">
        <f t="shared" si="19"/>
        <v>0</v>
      </c>
    </row>
    <row r="1233" spans="1:10" ht="13.5" thickBot="1" x14ac:dyDescent="0.25">
      <c r="A1233" s="192" t="s">
        <v>1381</v>
      </c>
      <c r="B1233" s="194">
        <v>39140</v>
      </c>
      <c r="C1233" s="202">
        <v>1.0573000000000001</v>
      </c>
      <c r="D1233" s="202">
        <v>1.0388999999999999</v>
      </c>
      <c r="E1233" t="s">
        <v>1431</v>
      </c>
      <c r="F1233" t="s">
        <v>1455</v>
      </c>
      <c r="H1233" s="360">
        <v>1.0573000000000001</v>
      </c>
      <c r="I1233" s="360">
        <v>1.0573000000000001</v>
      </c>
      <c r="J1233" s="361">
        <f t="shared" si="19"/>
        <v>0</v>
      </c>
    </row>
    <row r="1234" spans="1:10" ht="13.5" thickBot="1" x14ac:dyDescent="0.25">
      <c r="A1234" s="192" t="s">
        <v>1382</v>
      </c>
      <c r="B1234" s="194">
        <v>27140</v>
      </c>
      <c r="C1234" s="202">
        <v>0.82590000000000008</v>
      </c>
      <c r="D1234" s="202">
        <v>0.81479999999999997</v>
      </c>
      <c r="E1234" t="s">
        <v>1432</v>
      </c>
      <c r="F1234" t="s">
        <v>1477</v>
      </c>
      <c r="H1234" s="360">
        <v>0.82590000000000008</v>
      </c>
      <c r="I1234" s="360">
        <v>0.82590000000000008</v>
      </c>
      <c r="J1234" s="361">
        <f t="shared" si="19"/>
        <v>0</v>
      </c>
    </row>
    <row r="1235" spans="1:10" ht="13.5" thickBot="1" x14ac:dyDescent="0.25">
      <c r="A1235" s="192" t="s">
        <v>181</v>
      </c>
      <c r="B1235" s="194">
        <v>13740</v>
      </c>
      <c r="C1235" s="202">
        <v>0.89960000000000007</v>
      </c>
      <c r="D1235" s="202">
        <v>0.88</v>
      </c>
      <c r="E1235" t="s">
        <v>1428</v>
      </c>
      <c r="F1235" t="s">
        <v>1479</v>
      </c>
      <c r="H1235" s="360">
        <v>0.89960000000000007</v>
      </c>
      <c r="I1235" s="360">
        <v>0.89960000000000007</v>
      </c>
      <c r="J1235" s="361">
        <f t="shared" si="19"/>
        <v>0</v>
      </c>
    </row>
    <row r="1236" spans="1:10" ht="13.5" thickBot="1" x14ac:dyDescent="0.25">
      <c r="A1236" s="192" t="s">
        <v>1384</v>
      </c>
      <c r="B1236" s="194">
        <v>38860</v>
      </c>
      <c r="C1236" s="202">
        <v>1.0199</v>
      </c>
      <c r="D1236" s="202">
        <v>1.0078</v>
      </c>
      <c r="E1236" t="s">
        <v>1409</v>
      </c>
      <c r="F1236" t="s">
        <v>1472</v>
      </c>
      <c r="H1236" s="360">
        <v>1.0199</v>
      </c>
      <c r="I1236" s="360">
        <v>1.0199</v>
      </c>
      <c r="J1236" s="361">
        <f t="shared" si="19"/>
        <v>0</v>
      </c>
    </row>
    <row r="1237" spans="1:10" ht="13.5" thickBot="1" x14ac:dyDescent="0.25">
      <c r="A1237" s="192" t="s">
        <v>1385</v>
      </c>
      <c r="B1237" s="194">
        <v>49620</v>
      </c>
      <c r="C1237" s="202">
        <v>0.95950000000000002</v>
      </c>
      <c r="D1237" s="202">
        <v>0.98499999999999999</v>
      </c>
      <c r="E1237" t="s">
        <v>1393</v>
      </c>
      <c r="F1237" t="s">
        <v>1491</v>
      </c>
      <c r="H1237" s="360">
        <v>0.95950000000000002</v>
      </c>
      <c r="I1237" s="360">
        <v>0.95950000000000002</v>
      </c>
      <c r="J1237" s="361">
        <f t="shared" si="19"/>
        <v>0</v>
      </c>
    </row>
    <row r="1238" spans="1:10" ht="13.5" thickBot="1" x14ac:dyDescent="0.25">
      <c r="A1238" s="192" t="s">
        <v>1386</v>
      </c>
      <c r="B1238" s="194">
        <v>16740</v>
      </c>
      <c r="C1238" s="202">
        <v>0.93970000000000009</v>
      </c>
      <c r="D1238" s="202">
        <v>0.92749999999999999</v>
      </c>
      <c r="E1238" t="s">
        <v>1395</v>
      </c>
      <c r="F1238" t="s">
        <v>1494</v>
      </c>
      <c r="H1238" s="360">
        <v>0.93970000000000009</v>
      </c>
      <c r="I1238" s="360">
        <v>0.93970000000000009</v>
      </c>
      <c r="J1238" s="361">
        <f t="shared" si="19"/>
        <v>0</v>
      </c>
    </row>
    <row r="1239" spans="1:10" ht="13.5" thickBot="1" x14ac:dyDescent="0.25">
      <c r="A1239" s="192" t="s">
        <v>1387</v>
      </c>
      <c r="B1239" s="194">
        <v>47260</v>
      </c>
      <c r="C1239" s="202">
        <v>0.8901</v>
      </c>
      <c r="D1239" s="202">
        <v>0.90090000000000003</v>
      </c>
      <c r="E1239" t="s">
        <v>1400</v>
      </c>
      <c r="F1239" t="s">
        <v>1500</v>
      </c>
      <c r="H1239" s="360">
        <v>0.8901</v>
      </c>
      <c r="I1239" s="360">
        <v>0.8901</v>
      </c>
      <c r="J1239" s="361">
        <f t="shared" si="19"/>
        <v>0</v>
      </c>
    </row>
    <row r="1240" spans="1:10" ht="13.5" thickBot="1" x14ac:dyDescent="0.25">
      <c r="A1240" s="192" t="s">
        <v>1389</v>
      </c>
      <c r="B1240" s="194">
        <v>49740</v>
      </c>
      <c r="C1240" s="202">
        <v>0.99850000000000005</v>
      </c>
      <c r="D1240" s="202">
        <v>1.0119</v>
      </c>
      <c r="E1240" t="s">
        <v>1431</v>
      </c>
      <c r="F1240" t="s">
        <v>1455</v>
      </c>
      <c r="H1240" s="360">
        <v>0.99850000000000005</v>
      </c>
      <c r="I1240" s="360">
        <v>0.99850000000000005</v>
      </c>
      <c r="J1240" s="361">
        <f t="shared" si="19"/>
        <v>0</v>
      </c>
    </row>
  </sheetData>
  <sortState ref="A40:F1240">
    <sortCondition ref="A40:A1240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O78"/>
  <sheetViews>
    <sheetView workbookViewId="0">
      <selection activeCell="C2" sqref="B2:J1240"/>
    </sheetView>
  </sheetViews>
  <sheetFormatPr defaultRowHeight="12.75" x14ac:dyDescent="0.2"/>
  <cols>
    <col min="1" max="1" width="1.5703125" customWidth="1"/>
    <col min="2" max="2" width="9.42578125" bestFit="1" customWidth="1"/>
    <col min="3" max="3" width="13.28515625" customWidth="1"/>
    <col min="4" max="4" width="2.7109375" customWidth="1"/>
    <col min="5" max="5" width="14.7109375" customWidth="1"/>
    <col min="6" max="6" width="1.7109375" customWidth="1"/>
    <col min="7" max="7" width="14.7109375" customWidth="1"/>
    <col min="8" max="8" width="1.7109375" customWidth="1"/>
    <col min="9" max="9" width="14.7109375" customWidth="1"/>
    <col min="10" max="11" width="8.5703125" bestFit="1" customWidth="1"/>
    <col min="12" max="12" width="11.42578125" style="98" hidden="1" customWidth="1"/>
    <col min="13" max="14" width="0" hidden="1" customWidth="1"/>
  </cols>
  <sheetData>
    <row r="2" spans="2:15" ht="13.5" thickBot="1" x14ac:dyDescent="0.25"/>
    <row r="3" spans="2:15" ht="18.75" thickBot="1" x14ac:dyDescent="0.3">
      <c r="C3" s="370" t="s">
        <v>96</v>
      </c>
      <c r="D3" s="371"/>
      <c r="E3" s="371"/>
      <c r="F3" s="371"/>
      <c r="G3" s="371"/>
      <c r="H3" s="371"/>
      <c r="I3" s="372"/>
    </row>
    <row r="4" spans="2:15" ht="13.5" thickBot="1" x14ac:dyDescent="0.25"/>
    <row r="5" spans="2:15" ht="15.75" thickBot="1" x14ac:dyDescent="0.3">
      <c r="C5" s="70" t="s">
        <v>62</v>
      </c>
      <c r="D5" s="71"/>
      <c r="E5" s="72"/>
      <c r="F5" s="2"/>
      <c r="G5" s="184" t="s">
        <v>66</v>
      </c>
      <c r="H5" s="185"/>
      <c r="I5" s="186"/>
      <c r="J5" s="3"/>
    </row>
    <row r="6" spans="2:15" ht="15.75" thickBot="1" x14ac:dyDescent="0.3">
      <c r="C6" s="70" t="s">
        <v>63</v>
      </c>
      <c r="D6" s="73"/>
      <c r="E6" s="190" t="str">
        <f>'Impact Tool'!E10</f>
        <v>99-9999</v>
      </c>
      <c r="F6" s="2"/>
      <c r="G6" s="70" t="s">
        <v>0</v>
      </c>
      <c r="H6" s="26"/>
      <c r="I6" s="188" t="str">
        <f>'Impact Tool'!I10</f>
        <v>Alameda County, California</v>
      </c>
      <c r="J6" s="3"/>
    </row>
    <row r="7" spans="2:15" ht="15.75" thickBot="1" x14ac:dyDescent="0.3">
      <c r="C7" s="69"/>
      <c r="D7" s="1"/>
      <c r="E7" s="4"/>
      <c r="F7" s="2"/>
      <c r="G7" s="74" t="s">
        <v>208</v>
      </c>
      <c r="I7" s="36" t="s">
        <v>207</v>
      </c>
      <c r="J7" s="3"/>
    </row>
    <row r="8" spans="2:15" ht="27" thickBot="1" x14ac:dyDescent="0.3">
      <c r="D8" s="1"/>
      <c r="E8" s="77" t="s">
        <v>64</v>
      </c>
      <c r="F8" s="2"/>
      <c r="G8" s="189">
        <f>+'Impact Tool'!G12</f>
        <v>36084</v>
      </c>
      <c r="H8" s="3"/>
      <c r="I8" s="189">
        <f>'Impact Tool'!I12</f>
        <v>36084</v>
      </c>
      <c r="J8" s="115" t="s">
        <v>69</v>
      </c>
      <c r="K8" s="114" t="s">
        <v>70</v>
      </c>
    </row>
    <row r="9" spans="2:15" ht="15.75" thickBot="1" x14ac:dyDescent="0.3">
      <c r="D9" s="1"/>
      <c r="E9" s="77" t="s">
        <v>61</v>
      </c>
      <c r="F9" s="2"/>
      <c r="G9" s="187">
        <f>'Impact Tool'!G13</f>
        <v>1.7491000000000001</v>
      </c>
      <c r="H9" s="3"/>
      <c r="I9" s="187">
        <f>'Impact Tool'!I13</f>
        <v>1.7250000000000001</v>
      </c>
      <c r="J9" s="116">
        <f>+G9-I9</f>
        <v>2.410000000000001E-2</v>
      </c>
      <c r="K9" s="117">
        <f>J9/I9</f>
        <v>1.3971014492753628E-2</v>
      </c>
    </row>
    <row r="10" spans="2:15" ht="15" thickBot="1" x14ac:dyDescent="0.25">
      <c r="C10" s="69"/>
      <c r="D10" s="1"/>
      <c r="E10" s="2"/>
      <c r="F10" s="2"/>
      <c r="G10" s="2"/>
      <c r="I10" s="2"/>
      <c r="J10" s="3"/>
    </row>
    <row r="11" spans="2:15" ht="48.75" thickBot="1" x14ac:dyDescent="0.25">
      <c r="C11" s="33" t="s">
        <v>216</v>
      </c>
      <c r="E11" s="66" t="s">
        <v>215</v>
      </c>
      <c r="F11" s="5"/>
      <c r="G11" s="67" t="s">
        <v>213</v>
      </c>
      <c r="I11" s="366" t="s">
        <v>214</v>
      </c>
      <c r="J11" s="367"/>
      <c r="L11" s="99" t="s">
        <v>71</v>
      </c>
      <c r="O11" s="166"/>
    </row>
    <row r="12" spans="2:15" ht="21.75" customHeight="1" x14ac:dyDescent="0.25">
      <c r="C12" s="34"/>
      <c r="E12" s="64"/>
      <c r="F12" s="5"/>
      <c r="G12" s="68"/>
    </row>
    <row r="13" spans="2:15" ht="15.75" customHeight="1" x14ac:dyDescent="0.2">
      <c r="B13" s="147" t="s">
        <v>110</v>
      </c>
      <c r="C13" s="106" t="s">
        <v>1</v>
      </c>
      <c r="E13" s="65">
        <f>+'Current Year - FY19 - Table 4'!U12</f>
        <v>1272.3200000000002</v>
      </c>
      <c r="F13" s="3"/>
      <c r="G13" s="165">
        <f>'Prior Year - FY18 - Table 4'!U12</f>
        <v>1230.6199999999999</v>
      </c>
      <c r="I13" s="6">
        <f>+E13-G13</f>
        <v>41.700000000000273</v>
      </c>
      <c r="J13" s="7">
        <f>+I13/G13</f>
        <v>3.3885358599730443E-2</v>
      </c>
      <c r="L13" s="100">
        <v>-9.4110718145965465E-3</v>
      </c>
    </row>
    <row r="14" spans="2:15" ht="15.75" customHeight="1" x14ac:dyDescent="0.2">
      <c r="B14" s="146" t="s">
        <v>111</v>
      </c>
      <c r="C14" s="106" t="s">
        <v>2</v>
      </c>
      <c r="E14" s="65">
        <f>+'Current Year - FY19 - Table 4'!U13</f>
        <v>1244.6000000000001</v>
      </c>
      <c r="F14" s="3"/>
      <c r="G14" s="165">
        <f>'Prior Year - FY18 - Table 4'!U13</f>
        <v>1203.8</v>
      </c>
      <c r="I14" s="6">
        <f t="shared" ref="I14:I77" si="0">+E14-G14</f>
        <v>40.800000000000182</v>
      </c>
      <c r="J14" s="7">
        <f t="shared" ref="J14:J77" si="1">+I14/G14</f>
        <v>3.3892673201528646E-2</v>
      </c>
      <c r="L14" s="101">
        <v>-2.5483066486798284E-3</v>
      </c>
    </row>
    <row r="15" spans="2:15" ht="15.75" customHeight="1" x14ac:dyDescent="0.2">
      <c r="B15" s="146" t="s">
        <v>112</v>
      </c>
      <c r="C15" s="106" t="s">
        <v>3</v>
      </c>
      <c r="E15" s="65">
        <f>+'Current Year - FY19 - Table 4'!U14</f>
        <v>1132.49</v>
      </c>
      <c r="F15" s="3"/>
      <c r="G15" s="165">
        <f>'Prior Year - FY18 - Table 4'!U14</f>
        <v>1095.3399999999999</v>
      </c>
      <c r="I15" s="6">
        <f t="shared" si="0"/>
        <v>37.150000000000091</v>
      </c>
      <c r="J15" s="7">
        <f t="shared" si="1"/>
        <v>3.3916409516679839E-2</v>
      </c>
      <c r="L15" s="101">
        <v>-9.8557359146059127E-3</v>
      </c>
    </row>
    <row r="16" spans="2:15" ht="15.75" customHeight="1" x14ac:dyDescent="0.2">
      <c r="B16" s="146"/>
      <c r="C16" s="106" t="s">
        <v>4</v>
      </c>
      <c r="E16" s="65">
        <f>+'Current Year - FY19 - Table 4'!U15</f>
        <v>1016.03</v>
      </c>
      <c r="F16" s="3"/>
      <c r="G16" s="165">
        <f>'Prior Year - FY18 - Table 4'!U15</f>
        <v>982.71</v>
      </c>
      <c r="I16" s="6">
        <f t="shared" si="0"/>
        <v>33.319999999999936</v>
      </c>
      <c r="J16" s="7">
        <f t="shared" si="1"/>
        <v>3.3906238870063332E-2</v>
      </c>
      <c r="L16" s="101">
        <v>-8.6877525114372051E-3</v>
      </c>
      <c r="M16" t="s">
        <v>72</v>
      </c>
    </row>
    <row r="17" spans="2:12" ht="15.75" customHeight="1" x14ac:dyDescent="0.2">
      <c r="B17" s="146"/>
      <c r="C17" s="106" t="s">
        <v>5</v>
      </c>
      <c r="E17" s="65">
        <f>+'Current Year - FY19 - Table 4'!U16</f>
        <v>1026.04</v>
      </c>
      <c r="F17" s="3"/>
      <c r="G17" s="165">
        <f>'Prior Year - FY18 - Table 4'!U16</f>
        <v>992.41</v>
      </c>
      <c r="I17" s="6">
        <f t="shared" si="0"/>
        <v>33.629999999999995</v>
      </c>
      <c r="J17" s="7">
        <f t="shared" si="1"/>
        <v>3.3887203877429689E-2</v>
      </c>
      <c r="L17" s="101">
        <v>-1.1899015275763937E-2</v>
      </c>
    </row>
    <row r="18" spans="2:12" ht="15.75" customHeight="1" x14ac:dyDescent="0.2">
      <c r="B18" s="146"/>
      <c r="C18" s="106" t="s">
        <v>6</v>
      </c>
      <c r="E18" s="65">
        <f>+'Current Year - FY19 - Table 4'!U17</f>
        <v>915.14</v>
      </c>
      <c r="F18" s="3"/>
      <c r="G18" s="165">
        <f>'Prior Year - FY18 - Table 4'!U17</f>
        <v>885.13</v>
      </c>
      <c r="I18" s="6">
        <f t="shared" si="0"/>
        <v>30.009999999999991</v>
      </c>
      <c r="J18" s="7">
        <f t="shared" si="1"/>
        <v>3.3904624179499049E-2</v>
      </c>
      <c r="L18" s="101">
        <v>-1.6527274723271607E-2</v>
      </c>
    </row>
    <row r="19" spans="2:12" ht="15.75" customHeight="1" x14ac:dyDescent="0.2">
      <c r="B19" s="146"/>
      <c r="C19" s="106" t="s">
        <v>7</v>
      </c>
      <c r="E19" s="65">
        <f>+'Current Year - FY19 - Table 4'!U18</f>
        <v>941.21</v>
      </c>
      <c r="F19" s="3"/>
      <c r="G19" s="165">
        <f>'Prior Year - FY18 - Table 4'!U18</f>
        <v>910.33999999999992</v>
      </c>
      <c r="I19" s="6">
        <f t="shared" si="0"/>
        <v>30.870000000000118</v>
      </c>
      <c r="J19" s="7">
        <f t="shared" si="1"/>
        <v>3.3910407100643851E-2</v>
      </c>
      <c r="L19" s="101">
        <v>-2.1030989046189861E-2</v>
      </c>
    </row>
    <row r="20" spans="2:12" ht="15.75" customHeight="1" x14ac:dyDescent="0.2">
      <c r="B20" s="146"/>
      <c r="C20" s="106" t="s">
        <v>8</v>
      </c>
      <c r="E20" s="65">
        <f>+'Current Year - FY19 - Table 4'!U19</f>
        <v>863.57</v>
      </c>
      <c r="F20" s="3"/>
      <c r="G20" s="165">
        <f>'Prior Year - FY18 - Table 4'!U19</f>
        <v>835.25</v>
      </c>
      <c r="I20" s="6">
        <f t="shared" si="0"/>
        <v>28.32000000000005</v>
      </c>
      <c r="J20" s="7">
        <f t="shared" si="1"/>
        <v>3.3906016162825563E-2</v>
      </c>
      <c r="L20" s="101">
        <v>-1.7606857071145593E-2</v>
      </c>
    </row>
    <row r="21" spans="2:12" ht="15.75" customHeight="1" thickBot="1" x14ac:dyDescent="0.25">
      <c r="B21" s="21"/>
      <c r="C21" s="149" t="s">
        <v>9</v>
      </c>
      <c r="D21" s="131"/>
      <c r="E21" s="150">
        <f>+'Current Year - FY19 - Table 4'!U20</f>
        <v>826.58999999999992</v>
      </c>
      <c r="F21" s="151"/>
      <c r="G21" s="152">
        <f>'Prior Year - FY18 - Table 4'!U20</f>
        <v>799.48</v>
      </c>
      <c r="H21" s="131"/>
      <c r="I21" s="153">
        <f t="shared" si="0"/>
        <v>27.1099999999999</v>
      </c>
      <c r="J21" s="154">
        <f t="shared" si="1"/>
        <v>3.3909541201781031E-2</v>
      </c>
      <c r="K21" s="131"/>
      <c r="L21" s="155">
        <v>-1.9924712235668333E-2</v>
      </c>
    </row>
    <row r="22" spans="2:12" ht="15.75" customHeight="1" x14ac:dyDescent="0.2">
      <c r="B22" s="147" t="s">
        <v>110</v>
      </c>
      <c r="C22" s="148" t="s">
        <v>10</v>
      </c>
      <c r="E22" s="65">
        <f>+'Current Year - FY19 - Table 4'!U21</f>
        <v>964.58</v>
      </c>
      <c r="F22" s="3"/>
      <c r="G22" s="165">
        <f>'Prior Year - FY18 - Table 4'!U21</f>
        <v>932.94999999999993</v>
      </c>
      <c r="I22" s="6">
        <f t="shared" si="0"/>
        <v>31.630000000000109</v>
      </c>
      <c r="J22" s="7">
        <f t="shared" si="1"/>
        <v>3.3903210247065878E-2</v>
      </c>
      <c r="L22" s="101">
        <v>-4.9136658832498045E-4</v>
      </c>
    </row>
    <row r="23" spans="2:12" ht="15.75" customHeight="1" x14ac:dyDescent="0.2">
      <c r="B23" s="146" t="s">
        <v>113</v>
      </c>
      <c r="C23" s="108" t="s">
        <v>11</v>
      </c>
      <c r="E23" s="65">
        <f>+'Current Year - FY19 - Table 4'!U22</f>
        <v>964.58</v>
      </c>
      <c r="F23" s="3"/>
      <c r="G23" s="165">
        <f>'Prior Year - FY18 - Table 4'!U22</f>
        <v>932.94999999999993</v>
      </c>
      <c r="I23" s="6">
        <f t="shared" si="0"/>
        <v>31.630000000000109</v>
      </c>
      <c r="J23" s="7">
        <f t="shared" si="1"/>
        <v>3.3903210247065878E-2</v>
      </c>
      <c r="L23" s="101">
        <v>5.7356415885855103E-4</v>
      </c>
    </row>
    <row r="24" spans="2:12" ht="15.75" customHeight="1" x14ac:dyDescent="0.2">
      <c r="B24" s="146"/>
      <c r="C24" s="108" t="s">
        <v>12</v>
      </c>
      <c r="E24" s="65">
        <f>+'Current Year - FY19 - Table 4'!U23</f>
        <v>806.54</v>
      </c>
      <c r="F24" s="3"/>
      <c r="G24" s="165">
        <f>'Prior Year - FY18 - Table 4'!U23</f>
        <v>780.09</v>
      </c>
      <c r="I24" s="6">
        <f t="shared" si="0"/>
        <v>26.449999999999932</v>
      </c>
      <c r="J24" s="7">
        <f t="shared" si="1"/>
        <v>3.3906344139778652E-2</v>
      </c>
      <c r="L24" s="101">
        <v>2.8387286383263401E-3</v>
      </c>
    </row>
    <row r="25" spans="2:12" ht="15.75" customHeight="1" x14ac:dyDescent="0.2">
      <c r="B25" s="146"/>
      <c r="C25" s="108" t="s">
        <v>13</v>
      </c>
      <c r="E25" s="65">
        <f>+'Current Year - FY19 - Table 4'!U24</f>
        <v>827.49</v>
      </c>
      <c r="F25" s="3"/>
      <c r="G25" s="165">
        <f>'Prior Year - FY18 - Table 4'!U24</f>
        <v>800.3599999999999</v>
      </c>
      <c r="I25" s="6">
        <f t="shared" si="0"/>
        <v>27.130000000000109</v>
      </c>
      <c r="J25" s="7">
        <f t="shared" si="1"/>
        <v>3.3897246239192505E-2</v>
      </c>
      <c r="L25" s="101">
        <v>-9.8674718377042055E-3</v>
      </c>
    </row>
    <row r="26" spans="2:12" ht="15.75" customHeight="1" x14ac:dyDescent="0.2">
      <c r="B26" s="146"/>
      <c r="C26" s="108" t="s">
        <v>14</v>
      </c>
      <c r="E26" s="65">
        <f>+'Current Year - FY19 - Table 4'!U25</f>
        <v>716.59</v>
      </c>
      <c r="F26" s="3"/>
      <c r="G26" s="165">
        <f>'Prior Year - FY18 - Table 4'!U25</f>
        <v>693.08</v>
      </c>
      <c r="I26" s="6">
        <f t="shared" si="0"/>
        <v>23.509999999999991</v>
      </c>
      <c r="J26" s="7">
        <f t="shared" si="1"/>
        <v>3.3921048075258253E-2</v>
      </c>
      <c r="L26" s="101">
        <v>-7.7334496907252685E-3</v>
      </c>
    </row>
    <row r="27" spans="2:12" ht="15.75" customHeight="1" x14ac:dyDescent="0.2">
      <c r="B27" s="146"/>
      <c r="C27" s="108" t="s">
        <v>15</v>
      </c>
      <c r="E27" s="65">
        <f>+'Current Year - FY19 - Table 4'!U26</f>
        <v>713.81</v>
      </c>
      <c r="F27" s="3"/>
      <c r="G27" s="165">
        <f>'Prior Year - FY18 - Table 4'!U26</f>
        <v>690.4</v>
      </c>
      <c r="I27" s="6">
        <f t="shared" si="0"/>
        <v>23.409999999999968</v>
      </c>
      <c r="J27" s="7">
        <f t="shared" si="1"/>
        <v>3.3907879490150596E-2</v>
      </c>
      <c r="L27" s="101">
        <v>1.6280256458692257E-3</v>
      </c>
    </row>
    <row r="28" spans="2:12" ht="15.75" customHeight="1" x14ac:dyDescent="0.2">
      <c r="B28" s="146"/>
      <c r="C28" s="108" t="s">
        <v>16</v>
      </c>
      <c r="E28" s="65">
        <f>+'Current Year - FY19 - Table 4'!U27</f>
        <v>721.06</v>
      </c>
      <c r="F28" s="3"/>
      <c r="G28" s="165">
        <f>'Prior Year - FY18 - Table 4'!U27</f>
        <v>697.40000000000009</v>
      </c>
      <c r="I28" s="6">
        <f t="shared" si="0"/>
        <v>23.659999999999854</v>
      </c>
      <c r="J28" s="7">
        <f t="shared" si="1"/>
        <v>3.392601089761952E-2</v>
      </c>
      <c r="L28" s="101">
        <v>-1.4777278772679812E-2</v>
      </c>
    </row>
    <row r="29" spans="2:12" ht="15.75" customHeight="1" x14ac:dyDescent="0.2">
      <c r="B29" s="146"/>
      <c r="C29" s="108" t="s">
        <v>17</v>
      </c>
      <c r="E29" s="65">
        <f>+'Current Year - FY19 - Table 4'!U28</f>
        <v>648.95999999999992</v>
      </c>
      <c r="F29" s="3"/>
      <c r="G29" s="165">
        <f>'Prior Year - FY18 - Table 4'!U28</f>
        <v>627.68000000000006</v>
      </c>
      <c r="I29" s="6">
        <f t="shared" si="0"/>
        <v>21.279999999999859</v>
      </c>
      <c r="J29" s="7">
        <f t="shared" si="1"/>
        <v>3.3902625541677063E-2</v>
      </c>
      <c r="L29" s="101">
        <v>-1.2128879874596219E-2</v>
      </c>
    </row>
    <row r="30" spans="2:12" ht="15.75" customHeight="1" x14ac:dyDescent="0.2">
      <c r="B30" s="146"/>
      <c r="C30" s="108" t="s">
        <v>18</v>
      </c>
      <c r="E30" s="65">
        <f>+'Current Year - FY19 - Table 4'!U29</f>
        <v>571.34</v>
      </c>
      <c r="F30" s="3"/>
      <c r="G30" s="165">
        <f>'Prior Year - FY18 - Table 4'!U29</f>
        <v>552.58999999999992</v>
      </c>
      <c r="I30" s="6">
        <f t="shared" si="0"/>
        <v>18.750000000000114</v>
      </c>
      <c r="J30" s="7">
        <f t="shared" si="1"/>
        <v>3.3931124341736396E-2</v>
      </c>
      <c r="L30" s="101">
        <v>-5.4548372636601568E-3</v>
      </c>
    </row>
    <row r="31" spans="2:12" ht="15.75" customHeight="1" x14ac:dyDescent="0.2">
      <c r="B31" s="146"/>
      <c r="C31" s="108" t="s">
        <v>19</v>
      </c>
      <c r="E31" s="65">
        <f>+'Current Year - FY19 - Table 4'!U30</f>
        <v>633.45000000000005</v>
      </c>
      <c r="F31" s="3"/>
      <c r="G31" s="165">
        <f>'Prior Year - FY18 - Table 4'!U30</f>
        <v>612.66999999999996</v>
      </c>
      <c r="I31" s="6">
        <f t="shared" si="0"/>
        <v>20.780000000000086</v>
      </c>
      <c r="J31" s="7">
        <f t="shared" si="1"/>
        <v>3.3917116881845184E-2</v>
      </c>
      <c r="L31" s="101">
        <v>-1.3496335268756108E-2</v>
      </c>
    </row>
    <row r="32" spans="2:12" ht="15.75" customHeight="1" x14ac:dyDescent="0.2">
      <c r="B32" s="146"/>
      <c r="C32" s="108" t="s">
        <v>20</v>
      </c>
      <c r="E32" s="65">
        <f>+'Current Year - FY19 - Table 4'!U31</f>
        <v>594.64</v>
      </c>
      <c r="F32" s="3"/>
      <c r="G32" s="165">
        <f>'Prior Year - FY18 - Table 4'!U31</f>
        <v>575.13</v>
      </c>
      <c r="I32" s="6">
        <f t="shared" si="0"/>
        <v>19.509999999999991</v>
      </c>
      <c r="J32" s="7">
        <f t="shared" si="1"/>
        <v>3.3922765287847947E-2</v>
      </c>
      <c r="L32" s="101">
        <v>-1.4536006343446813E-2</v>
      </c>
    </row>
    <row r="33" spans="2:12" ht="15.75" customHeight="1" x14ac:dyDescent="0.2">
      <c r="B33" s="146"/>
      <c r="C33" s="108" t="s">
        <v>21</v>
      </c>
      <c r="E33" s="65">
        <f>+'Current Year - FY19 - Table 4'!U32</f>
        <v>489.27</v>
      </c>
      <c r="F33" s="3"/>
      <c r="G33" s="165">
        <f>'Prior Year - FY18 - Table 4'!U32</f>
        <v>473.23</v>
      </c>
      <c r="I33" s="6">
        <f t="shared" si="0"/>
        <v>16.039999999999964</v>
      </c>
      <c r="J33" s="7">
        <f t="shared" si="1"/>
        <v>3.3894723495974395E-2</v>
      </c>
      <c r="L33" s="101">
        <v>-1.0606792603636481E-2</v>
      </c>
    </row>
    <row r="34" spans="2:12" ht="15.75" customHeight="1" x14ac:dyDescent="0.2">
      <c r="B34" s="146"/>
      <c r="C34" s="108" t="s">
        <v>22</v>
      </c>
      <c r="E34" s="65">
        <f>+'Current Year - FY19 - Table 4'!U33</f>
        <v>615.88</v>
      </c>
      <c r="F34" s="3"/>
      <c r="G34" s="165">
        <f>'Prior Year - FY18 - Table 4'!U33</f>
        <v>595.68000000000006</v>
      </c>
      <c r="I34" s="6">
        <f t="shared" si="0"/>
        <v>20.199999999999932</v>
      </c>
      <c r="J34" s="7">
        <f t="shared" si="1"/>
        <v>3.3910824603814012E-2</v>
      </c>
      <c r="L34" s="101">
        <v>-1.84550629578841E-2</v>
      </c>
    </row>
    <row r="35" spans="2:12" ht="15.75" customHeight="1" thickBot="1" x14ac:dyDescent="0.25">
      <c r="B35" s="21"/>
      <c r="C35" s="157" t="s">
        <v>23</v>
      </c>
      <c r="D35" s="131"/>
      <c r="E35" s="150">
        <f>+'Current Year - FY19 - Table 4'!U34</f>
        <v>396.84000000000003</v>
      </c>
      <c r="F35" s="151"/>
      <c r="G35" s="152">
        <f>'Prior Year - FY18 - Table 4'!U34</f>
        <v>383.82</v>
      </c>
      <c r="H35" s="131"/>
      <c r="I35" s="153">
        <f t="shared" si="0"/>
        <v>13.020000000000039</v>
      </c>
      <c r="J35" s="154">
        <f t="shared" si="1"/>
        <v>3.3922151008285238E-2</v>
      </c>
      <c r="K35" s="131"/>
      <c r="L35" s="155">
        <v>-1.3433650992077297E-2</v>
      </c>
    </row>
    <row r="36" spans="2:12" ht="15.75" customHeight="1" x14ac:dyDescent="0.2">
      <c r="B36" s="147" t="s">
        <v>112</v>
      </c>
      <c r="C36" s="164" t="s">
        <v>73</v>
      </c>
      <c r="E36" s="65">
        <f>+'Current Year - FY19 - Table 4'!U35</f>
        <v>1161.6100000000001</v>
      </c>
      <c r="F36" s="3"/>
      <c r="G36" s="165">
        <f>'Prior Year - FY18 - Table 4'!U35</f>
        <v>1123.52</v>
      </c>
      <c r="I36" s="6">
        <f t="shared" si="0"/>
        <v>38.090000000000146</v>
      </c>
      <c r="J36" s="7">
        <f t="shared" si="1"/>
        <v>3.3902378239817843E-2</v>
      </c>
      <c r="L36" s="101">
        <v>-3.497850826731308E-2</v>
      </c>
    </row>
    <row r="37" spans="2:12" ht="15.75" customHeight="1" x14ac:dyDescent="0.2">
      <c r="B37" s="146"/>
      <c r="C37" s="108" t="s">
        <v>74</v>
      </c>
      <c r="E37" s="65">
        <f>+'Current Year - FY19 - Table 4'!U36</f>
        <v>909.29</v>
      </c>
      <c r="F37" s="3"/>
      <c r="G37" s="165">
        <f>'Prior Year - FY18 - Table 4'!U36</f>
        <v>879.49</v>
      </c>
      <c r="I37" s="6">
        <f t="shared" si="0"/>
        <v>29.799999999999955</v>
      </c>
      <c r="J37" s="7">
        <f t="shared" si="1"/>
        <v>3.388327326063964E-2</v>
      </c>
      <c r="L37" s="101">
        <v>-3.0571026791401952E-2</v>
      </c>
    </row>
    <row r="38" spans="2:12" ht="15.75" customHeight="1" thickBot="1" x14ac:dyDescent="0.25">
      <c r="B38" s="21"/>
      <c r="C38" s="157" t="s">
        <v>75</v>
      </c>
      <c r="D38" s="131"/>
      <c r="E38" s="150">
        <f>+'Current Year - FY19 - Table 4'!U37</f>
        <v>812.26</v>
      </c>
      <c r="F38" s="151"/>
      <c r="G38" s="152">
        <f>'Prior Year - FY18 - Table 4'!U37</f>
        <v>785.63</v>
      </c>
      <c r="H38" s="131"/>
      <c r="I38" s="153">
        <f t="shared" si="0"/>
        <v>26.629999999999995</v>
      </c>
      <c r="J38" s="154">
        <f t="shared" si="1"/>
        <v>3.3896363428076823E-2</v>
      </c>
      <c r="K38" s="131"/>
      <c r="L38" s="101">
        <v>-2.6211267843871188E-2</v>
      </c>
    </row>
    <row r="39" spans="2:12" ht="15.75" customHeight="1" x14ac:dyDescent="0.2">
      <c r="B39" s="147" t="s">
        <v>97</v>
      </c>
      <c r="C39" s="164" t="s">
        <v>76</v>
      </c>
      <c r="E39" s="65">
        <f>+'Current Year - FY19 - Table 4'!U38</f>
        <v>784.54</v>
      </c>
      <c r="F39" s="3"/>
      <c r="G39" s="165">
        <f>'Prior Year - FY18 - Table 4'!U38</f>
        <v>758.81</v>
      </c>
      <c r="I39" s="6">
        <f t="shared" si="0"/>
        <v>25.730000000000018</v>
      </c>
      <c r="J39" s="7">
        <f t="shared" si="1"/>
        <v>3.3908356505581133E-2</v>
      </c>
      <c r="L39" s="101">
        <v>-2.7070026666167528E-2</v>
      </c>
    </row>
    <row r="40" spans="2:12" ht="15.75" customHeight="1" x14ac:dyDescent="0.2">
      <c r="B40" s="147" t="s">
        <v>98</v>
      </c>
      <c r="C40" s="108" t="s">
        <v>77</v>
      </c>
      <c r="E40" s="65">
        <f>+'Current Year - FY19 - Table 4'!U39</f>
        <v>651.45000000000005</v>
      </c>
      <c r="F40" s="3"/>
      <c r="G40" s="165">
        <f>'Prior Year - FY18 - Table 4'!U39</f>
        <v>630.09</v>
      </c>
      <c r="I40" s="6">
        <f t="shared" si="0"/>
        <v>21.360000000000014</v>
      </c>
      <c r="J40" s="7">
        <f t="shared" si="1"/>
        <v>3.3899919059182042E-2</v>
      </c>
      <c r="L40" s="101">
        <v>-2.4077883396813427E-2</v>
      </c>
    </row>
    <row r="41" spans="2:12" ht="15.75" customHeight="1" x14ac:dyDescent="0.2">
      <c r="B41" s="146"/>
      <c r="C41" s="108" t="s">
        <v>78</v>
      </c>
      <c r="E41" s="65">
        <f>+'Current Year - FY19 - Table 4'!U40</f>
        <v>734.61999999999989</v>
      </c>
      <c r="F41" s="3"/>
      <c r="G41" s="165">
        <f>'Prior Year - FY18 - Table 4'!U40</f>
        <v>710.54000000000008</v>
      </c>
      <c r="I41" s="6">
        <f t="shared" si="0"/>
        <v>24.079999999999814</v>
      </c>
      <c r="J41" s="7">
        <f t="shared" si="1"/>
        <v>3.3889717679511093E-2</v>
      </c>
      <c r="L41" s="101">
        <v>-2.4877046670465416E-2</v>
      </c>
    </row>
    <row r="42" spans="2:12" ht="15.75" customHeight="1" x14ac:dyDescent="0.2">
      <c r="B42" s="146"/>
      <c r="C42" s="108" t="s">
        <v>79</v>
      </c>
      <c r="E42" s="65">
        <f>+'Current Year - FY19 - Table 4'!U41</f>
        <v>612.62</v>
      </c>
      <c r="F42" s="3"/>
      <c r="G42" s="165">
        <f>'Prior Year - FY18 - Table 4'!U41</f>
        <v>592.54</v>
      </c>
      <c r="I42" s="6">
        <f t="shared" si="0"/>
        <v>20.080000000000041</v>
      </c>
      <c r="J42" s="7">
        <f t="shared" si="1"/>
        <v>3.3888007560671084E-2</v>
      </c>
      <c r="L42" s="101">
        <v>-2.7284646934823041E-2</v>
      </c>
    </row>
    <row r="43" spans="2:12" ht="15.75" customHeight="1" x14ac:dyDescent="0.2">
      <c r="B43" s="146"/>
      <c r="C43" s="108" t="s">
        <v>80</v>
      </c>
      <c r="E43" s="65">
        <f>+'Current Year - FY19 - Table 4'!U42</f>
        <v>693.03</v>
      </c>
      <c r="F43" s="3"/>
      <c r="G43" s="165">
        <f>'Prior Year - FY18 - Table 4'!U42</f>
        <v>670.32</v>
      </c>
      <c r="I43" s="6">
        <f t="shared" si="0"/>
        <v>22.709999999999923</v>
      </c>
      <c r="J43" s="7">
        <f t="shared" si="1"/>
        <v>3.3879341210168161E-2</v>
      </c>
      <c r="L43" s="101">
        <v>-1.9861332654449341E-2</v>
      </c>
    </row>
    <row r="44" spans="2:12" ht="15.75" customHeight="1" x14ac:dyDescent="0.2">
      <c r="B44" s="146"/>
      <c r="C44" s="108" t="s">
        <v>81</v>
      </c>
      <c r="E44" s="65">
        <f>+'Current Year - FY19 - Table 4'!U43</f>
        <v>579.36</v>
      </c>
      <c r="F44" s="3"/>
      <c r="G44" s="165">
        <f>'Prior Year - FY18 - Table 4'!U43</f>
        <v>560.36</v>
      </c>
      <c r="I44" s="6">
        <f t="shared" si="0"/>
        <v>19</v>
      </c>
      <c r="J44" s="7">
        <f t="shared" si="1"/>
        <v>3.3906774216575057E-2</v>
      </c>
      <c r="L44" s="101">
        <v>-2.2064348644101044E-2</v>
      </c>
    </row>
    <row r="45" spans="2:12" ht="15.75" customHeight="1" x14ac:dyDescent="0.2">
      <c r="B45" s="146"/>
      <c r="C45" s="108" t="s">
        <v>82</v>
      </c>
      <c r="E45" s="65">
        <f>+'Current Year - FY19 - Table 4'!U44</f>
        <v>684.72</v>
      </c>
      <c r="F45" s="3"/>
      <c r="G45" s="165">
        <f>'Prior Year - FY18 - Table 4'!U44</f>
        <v>662.26</v>
      </c>
      <c r="I45" s="6">
        <f t="shared" si="0"/>
        <v>22.460000000000036</v>
      </c>
      <c r="J45" s="7">
        <f t="shared" si="1"/>
        <v>3.3914172681424271E-2</v>
      </c>
      <c r="L45" s="101">
        <v>-2.4106729720748791E-2</v>
      </c>
    </row>
    <row r="46" spans="2:12" ht="15.75" customHeight="1" thickBot="1" x14ac:dyDescent="0.25">
      <c r="B46" s="159"/>
      <c r="C46" s="157" t="s">
        <v>83</v>
      </c>
      <c r="D46" s="161"/>
      <c r="E46" s="150">
        <f>+'Current Year - FY19 - Table 4'!U45</f>
        <v>573.81000000000006</v>
      </c>
      <c r="F46" s="162"/>
      <c r="G46" s="152">
        <f>'Prior Year - FY18 - Table 4'!U45</f>
        <v>555</v>
      </c>
      <c r="H46" s="161"/>
      <c r="I46" s="339">
        <f t="shared" si="0"/>
        <v>18.810000000000059</v>
      </c>
      <c r="J46" s="154">
        <f t="shared" si="1"/>
        <v>3.3891891891891998E-2</v>
      </c>
      <c r="K46" s="161"/>
      <c r="L46" s="163">
        <v>-2.4446192959504062E-2</v>
      </c>
    </row>
    <row r="47" spans="2:12" ht="15.75" customHeight="1" x14ac:dyDescent="0.2">
      <c r="B47" s="147" t="s">
        <v>97</v>
      </c>
      <c r="C47" s="164" t="s">
        <v>84</v>
      </c>
      <c r="E47" s="65">
        <f>+'Current Year - FY19 - Table 4'!U46</f>
        <v>712.43999999999994</v>
      </c>
      <c r="F47" s="3"/>
      <c r="G47" s="165">
        <f>'Prior Year - FY18 - Table 4'!U46</f>
        <v>689.08</v>
      </c>
      <c r="I47" s="6">
        <f t="shared" si="0"/>
        <v>23.3599999999999</v>
      </c>
      <c r="J47" s="7">
        <f t="shared" si="1"/>
        <v>3.3900272827538019E-2</v>
      </c>
      <c r="L47" s="101">
        <v>-1.3271369718924737E-2</v>
      </c>
    </row>
    <row r="48" spans="2:12" ht="15.75" customHeight="1" x14ac:dyDescent="0.2">
      <c r="B48" s="147" t="s">
        <v>99</v>
      </c>
      <c r="C48" s="108" t="s">
        <v>85</v>
      </c>
      <c r="E48" s="65">
        <f>+'Current Year - FY19 - Table 4'!U47</f>
        <v>595.99</v>
      </c>
      <c r="F48" s="3"/>
      <c r="G48" s="165">
        <f>'Prior Year - FY18 - Table 4'!U47</f>
        <v>576.45000000000005</v>
      </c>
      <c r="I48" s="6">
        <f t="shared" si="0"/>
        <v>19.539999999999964</v>
      </c>
      <c r="J48" s="7">
        <f t="shared" si="1"/>
        <v>3.3897128979096129E-2</v>
      </c>
      <c r="L48" s="101">
        <v>-1.4877570132618699E-2</v>
      </c>
    </row>
    <row r="49" spans="2:12" ht="15.75" customHeight="1" x14ac:dyDescent="0.2">
      <c r="B49" s="146"/>
      <c r="C49" s="108" t="s">
        <v>86</v>
      </c>
      <c r="E49" s="65">
        <f>+'Current Year - FY19 - Table 4'!U48</f>
        <v>684.72</v>
      </c>
      <c r="F49" s="3"/>
      <c r="G49" s="165">
        <f>'Prior Year - FY18 - Table 4'!U48</f>
        <v>662.26</v>
      </c>
      <c r="I49" s="6">
        <f t="shared" si="0"/>
        <v>22.460000000000036</v>
      </c>
      <c r="J49" s="7">
        <f t="shared" si="1"/>
        <v>3.3914172681424271E-2</v>
      </c>
      <c r="L49" s="101">
        <v>-1.5445559942969053E-2</v>
      </c>
    </row>
    <row r="50" spans="2:12" ht="15.75" customHeight="1" x14ac:dyDescent="0.2">
      <c r="B50" s="146"/>
      <c r="C50" s="108" t="s">
        <v>87</v>
      </c>
      <c r="E50" s="65">
        <f>+'Current Year - FY19 - Table 4'!U49</f>
        <v>573.81000000000006</v>
      </c>
      <c r="F50" s="3"/>
      <c r="G50" s="165">
        <f>'Prior Year - FY18 - Table 4'!U49</f>
        <v>555</v>
      </c>
      <c r="I50" s="6">
        <f t="shared" si="0"/>
        <v>18.810000000000059</v>
      </c>
      <c r="J50" s="7">
        <f t="shared" si="1"/>
        <v>3.3891891891891998E-2</v>
      </c>
      <c r="L50" s="101">
        <v>-1.0503294499259803E-2</v>
      </c>
    </row>
    <row r="51" spans="2:12" ht="15.75" customHeight="1" x14ac:dyDescent="0.2">
      <c r="B51" s="146"/>
      <c r="C51" s="108" t="s">
        <v>89</v>
      </c>
      <c r="E51" s="65">
        <f>+'Current Year - FY19 - Table 4'!U50</f>
        <v>601.54</v>
      </c>
      <c r="F51" s="3"/>
      <c r="G51" s="165">
        <f>'Prior Year - FY18 - Table 4'!U50</f>
        <v>581.82000000000005</v>
      </c>
      <c r="I51" s="6">
        <f t="shared" si="0"/>
        <v>19.719999999999914</v>
      </c>
      <c r="J51" s="7">
        <f t="shared" si="1"/>
        <v>3.389364408236209E-2</v>
      </c>
      <c r="L51" s="101">
        <v>-3.2292022291089862E-3</v>
      </c>
    </row>
    <row r="52" spans="2:12" ht="15.75" customHeight="1" x14ac:dyDescent="0.2">
      <c r="B52" s="146"/>
      <c r="C52" s="108" t="s">
        <v>88</v>
      </c>
      <c r="E52" s="65">
        <f>+'Current Year - FY19 - Table 4'!U51</f>
        <v>507.27</v>
      </c>
      <c r="F52" s="3"/>
      <c r="G52" s="165">
        <f>'Prior Year - FY18 - Table 4'!U51</f>
        <v>490.64000000000004</v>
      </c>
      <c r="I52" s="6">
        <f t="shared" si="0"/>
        <v>16.629999999999939</v>
      </c>
      <c r="J52" s="7">
        <f t="shared" si="1"/>
        <v>3.3894505136148577E-2</v>
      </c>
      <c r="L52" s="101">
        <v>-1.5127424013426788E-2</v>
      </c>
    </row>
    <row r="53" spans="2:12" ht="15.75" customHeight="1" x14ac:dyDescent="0.2">
      <c r="B53" s="146"/>
      <c r="C53" s="108" t="s">
        <v>90</v>
      </c>
      <c r="E53" s="65">
        <f>+'Current Year - FY19 - Table 4'!U52</f>
        <v>571.04</v>
      </c>
      <c r="F53" s="3"/>
      <c r="G53" s="165">
        <f>'Prior Year - FY18 - Table 4'!U52</f>
        <v>552.30999999999995</v>
      </c>
      <c r="I53" s="6">
        <f t="shared" si="0"/>
        <v>18.730000000000018</v>
      </c>
      <c r="J53" s="7">
        <f t="shared" si="1"/>
        <v>3.3912114573337475E-2</v>
      </c>
      <c r="L53" s="101">
        <v>-8.4995620092153893E-3</v>
      </c>
    </row>
    <row r="54" spans="2:12" ht="15.75" customHeight="1" thickBot="1" x14ac:dyDescent="0.25">
      <c r="B54" s="21"/>
      <c r="C54" s="157" t="s">
        <v>91</v>
      </c>
      <c r="D54" s="131"/>
      <c r="E54" s="150">
        <f>+'Current Year - FY19 - Table 4'!U53</f>
        <v>485.09</v>
      </c>
      <c r="F54" s="151"/>
      <c r="G54" s="152">
        <f>'Prior Year - FY18 - Table 4'!U53</f>
        <v>469.17999999999995</v>
      </c>
      <c r="H54" s="131"/>
      <c r="I54" s="153">
        <f t="shared" si="0"/>
        <v>15.910000000000025</v>
      </c>
      <c r="J54" s="154">
        <f t="shared" si="1"/>
        <v>3.391022635235949E-2</v>
      </c>
      <c r="K54" s="131"/>
      <c r="L54" s="155">
        <v>-1.079828739839603E-2</v>
      </c>
    </row>
    <row r="55" spans="2:12" ht="15.75" customHeight="1" x14ac:dyDescent="0.2">
      <c r="B55" s="147" t="s">
        <v>100</v>
      </c>
      <c r="C55" s="164" t="s">
        <v>92</v>
      </c>
      <c r="E55" s="65">
        <f>+'Current Year - FY19 - Table 4'!U54</f>
        <v>634.80999999999995</v>
      </c>
      <c r="F55" s="3"/>
      <c r="G55" s="165">
        <f>'Prior Year - FY18 - Table 4'!U54</f>
        <v>613.99</v>
      </c>
      <c r="I55" s="6">
        <f t="shared" si="0"/>
        <v>20.819999999999936</v>
      </c>
      <c r="J55" s="7">
        <f t="shared" si="1"/>
        <v>3.3909347057769566E-2</v>
      </c>
      <c r="L55" s="101">
        <v>-1.3182347778226864E-2</v>
      </c>
    </row>
    <row r="56" spans="2:12" ht="15.75" customHeight="1" x14ac:dyDescent="0.2">
      <c r="B56" s="147" t="s">
        <v>101</v>
      </c>
      <c r="C56" s="108" t="s">
        <v>93</v>
      </c>
      <c r="E56" s="65">
        <f>+'Current Year - FY19 - Table 4'!U55</f>
        <v>584.9</v>
      </c>
      <c r="F56" s="3"/>
      <c r="G56" s="165">
        <f>'Prior Year - FY18 - Table 4'!U55</f>
        <v>565.73</v>
      </c>
      <c r="I56" s="6">
        <f t="shared" si="0"/>
        <v>19.169999999999959</v>
      </c>
      <c r="J56" s="7">
        <f t="shared" si="1"/>
        <v>3.3885422374630936E-2</v>
      </c>
      <c r="L56" s="101">
        <v>-1.9049801836456916E-2</v>
      </c>
    </row>
    <row r="57" spans="2:12" ht="15.75" customHeight="1" x14ac:dyDescent="0.2">
      <c r="B57" s="146"/>
      <c r="C57" s="108" t="s">
        <v>94</v>
      </c>
      <c r="E57" s="65">
        <f>+'Current Year - FY19 - Table 4'!U56</f>
        <v>601.54</v>
      </c>
      <c r="F57" s="3"/>
      <c r="G57" s="165">
        <f>'Prior Year - FY18 - Table 4'!U56</f>
        <v>581.82000000000005</v>
      </c>
      <c r="I57" s="6">
        <f t="shared" si="0"/>
        <v>19.719999999999914</v>
      </c>
      <c r="J57" s="7">
        <f t="shared" si="1"/>
        <v>3.389364408236209E-2</v>
      </c>
      <c r="L57" s="101">
        <v>-1.2765620123502925E-2</v>
      </c>
    </row>
    <row r="58" spans="2:12" ht="15.75" customHeight="1" x14ac:dyDescent="0.2">
      <c r="B58" s="146"/>
      <c r="C58" s="108" t="s">
        <v>95</v>
      </c>
      <c r="E58" s="65">
        <f>+'Current Year - FY19 - Table 4'!U57</f>
        <v>551.64</v>
      </c>
      <c r="F58" s="3"/>
      <c r="G58" s="165">
        <f>'Prior Year - FY18 - Table 4'!U57</f>
        <v>533.54</v>
      </c>
      <c r="I58" s="6">
        <f t="shared" si="0"/>
        <v>18.100000000000023</v>
      </c>
      <c r="J58" s="7">
        <f t="shared" si="1"/>
        <v>3.3924354312703874E-2</v>
      </c>
      <c r="L58" s="101">
        <v>-2.1177456077605069E-2</v>
      </c>
    </row>
    <row r="59" spans="2:12" ht="15.75" customHeight="1" x14ac:dyDescent="0.2">
      <c r="B59" s="146"/>
      <c r="C59" s="108" t="s">
        <v>24</v>
      </c>
      <c r="E59" s="65">
        <f>+'Current Year - FY19 - Table 4'!U58</f>
        <v>526.67999999999995</v>
      </c>
      <c r="F59" s="3"/>
      <c r="G59" s="165">
        <f>'Prior Year - FY18 - Table 4'!U58</f>
        <v>509.41</v>
      </c>
      <c r="I59" s="6">
        <f t="shared" si="0"/>
        <v>17.269999999999925</v>
      </c>
      <c r="J59" s="7">
        <f t="shared" si="1"/>
        <v>3.3901965018354421E-2</v>
      </c>
      <c r="L59" s="101">
        <v>-2.1820959325339857E-2</v>
      </c>
    </row>
    <row r="60" spans="2:12" ht="15.75" customHeight="1" x14ac:dyDescent="0.2">
      <c r="B60" s="146"/>
      <c r="C60" s="108" t="s">
        <v>25</v>
      </c>
      <c r="E60" s="65">
        <f>+'Current Year - FY19 - Table 4'!U59</f>
        <v>487.87</v>
      </c>
      <c r="F60" s="3"/>
      <c r="G60" s="165">
        <f>'Prior Year - FY18 - Table 4'!U59</f>
        <v>471.86</v>
      </c>
      <c r="I60" s="6">
        <f t="shared" si="0"/>
        <v>16.009999999999991</v>
      </c>
      <c r="J60" s="7">
        <f t="shared" si="1"/>
        <v>3.3929555376594735E-2</v>
      </c>
      <c r="L60" s="101">
        <v>-1.581746867649883E-2</v>
      </c>
    </row>
    <row r="61" spans="2:12" ht="15.75" customHeight="1" x14ac:dyDescent="0.2">
      <c r="B61" s="146"/>
      <c r="C61" s="108" t="s">
        <v>26</v>
      </c>
      <c r="E61" s="65">
        <f>+'Current Year - FY19 - Table 4'!U60</f>
        <v>487.87</v>
      </c>
      <c r="F61" s="3"/>
      <c r="G61" s="165">
        <f>'Prior Year - FY18 - Table 4'!U60</f>
        <v>471.86</v>
      </c>
      <c r="I61" s="6">
        <f t="shared" si="0"/>
        <v>16.009999999999991</v>
      </c>
      <c r="J61" s="7">
        <f t="shared" si="1"/>
        <v>3.3929555376594735E-2</v>
      </c>
      <c r="L61" s="101">
        <v>-8.4995620092153893E-3</v>
      </c>
    </row>
    <row r="62" spans="2:12" ht="15.75" customHeight="1" x14ac:dyDescent="0.2">
      <c r="B62" s="146"/>
      <c r="C62" s="108" t="s">
        <v>27</v>
      </c>
      <c r="E62" s="65">
        <f>+'Current Year - FY19 - Table 4'!U61</f>
        <v>451.82000000000005</v>
      </c>
      <c r="F62" s="3"/>
      <c r="G62" s="165">
        <f>'Prior Year - FY18 - Table 4'!U61</f>
        <v>437</v>
      </c>
      <c r="I62" s="6">
        <f t="shared" si="0"/>
        <v>14.82000000000005</v>
      </c>
      <c r="J62" s="7">
        <f t="shared" si="1"/>
        <v>3.3913043478260983E-2</v>
      </c>
      <c r="L62" s="101">
        <v>-3.4343759619651884E-3</v>
      </c>
    </row>
    <row r="63" spans="2:12" ht="15.75" customHeight="1" x14ac:dyDescent="0.2">
      <c r="B63" s="146"/>
      <c r="C63" s="108" t="s">
        <v>28</v>
      </c>
      <c r="E63" s="65">
        <f>+'Current Year - FY19 - Table 4'!U62</f>
        <v>413</v>
      </c>
      <c r="F63" s="3"/>
      <c r="G63" s="165">
        <f>'Prior Year - FY18 - Table 4'!U62</f>
        <v>399.45</v>
      </c>
      <c r="I63" s="6">
        <f t="shared" si="0"/>
        <v>13.550000000000011</v>
      </c>
      <c r="J63" s="7">
        <f t="shared" si="1"/>
        <v>3.3921642258104921E-2</v>
      </c>
      <c r="L63" s="101">
        <v>-1.2554952261140737E-2</v>
      </c>
    </row>
    <row r="64" spans="2:12" ht="15.75" customHeight="1" thickBot="1" x14ac:dyDescent="0.25">
      <c r="B64" s="21"/>
      <c r="C64" s="157" t="s">
        <v>29</v>
      </c>
      <c r="D64" s="131"/>
      <c r="E64" s="150">
        <f>+'Current Year - FY19 - Table 4'!U63</f>
        <v>385.27</v>
      </c>
      <c r="F64" s="151"/>
      <c r="G64" s="152">
        <f>'Prior Year - FY18 - Table 4'!U63</f>
        <v>372.64</v>
      </c>
      <c r="H64" s="131"/>
      <c r="I64" s="153">
        <f t="shared" si="0"/>
        <v>12.629999999999995</v>
      </c>
      <c r="J64" s="154">
        <f t="shared" si="1"/>
        <v>3.3893301846285952E-2</v>
      </c>
      <c r="K64" s="131"/>
      <c r="L64" s="155">
        <v>-1.2903532107315225E-2</v>
      </c>
    </row>
    <row r="65" spans="2:12" ht="15.75" customHeight="1" x14ac:dyDescent="0.2">
      <c r="B65" s="147" t="s">
        <v>103</v>
      </c>
      <c r="C65" s="164" t="s">
        <v>30</v>
      </c>
      <c r="E65" s="65">
        <f>+'Current Year - FY19 - Table 4'!U64</f>
        <v>437.96000000000004</v>
      </c>
      <c r="F65" s="3"/>
      <c r="G65" s="165">
        <f>'Prior Year - FY18 - Table 4'!U64</f>
        <v>423.59000000000003</v>
      </c>
      <c r="I65" s="6">
        <f t="shared" si="0"/>
        <v>14.370000000000005</v>
      </c>
      <c r="J65" s="7">
        <f t="shared" si="1"/>
        <v>3.3924313605137049E-2</v>
      </c>
      <c r="L65" s="101">
        <v>-1.3831355349700101E-2</v>
      </c>
    </row>
    <row r="66" spans="2:12" ht="15.75" customHeight="1" x14ac:dyDescent="0.2">
      <c r="B66" s="146" t="s">
        <v>111</v>
      </c>
      <c r="C66" s="108" t="s">
        <v>31</v>
      </c>
      <c r="E66" s="65">
        <f>+'Current Year - FY19 - Table 4'!U65</f>
        <v>418.55</v>
      </c>
      <c r="F66" s="3"/>
      <c r="G66" s="165">
        <f>'Prior Year - FY18 - Table 4'!U65</f>
        <v>404.83000000000004</v>
      </c>
      <c r="I66" s="6">
        <f t="shared" si="0"/>
        <v>13.71999999999997</v>
      </c>
      <c r="J66" s="7">
        <f t="shared" si="1"/>
        <v>3.3890768964750559E-2</v>
      </c>
    </row>
    <row r="67" spans="2:12" ht="15.75" customHeight="1" x14ac:dyDescent="0.2">
      <c r="B67" s="146" t="s">
        <v>102</v>
      </c>
      <c r="C67" s="108" t="s">
        <v>32</v>
      </c>
      <c r="E67" s="65">
        <f>+'Current Year - FY19 - Table 4'!U66</f>
        <v>363.1</v>
      </c>
      <c r="F67" s="3"/>
      <c r="G67" s="165">
        <f>'Prior Year - FY18 - Table 4'!U66</f>
        <v>351.19</v>
      </c>
      <c r="I67" s="6">
        <f t="shared" si="0"/>
        <v>11.910000000000025</v>
      </c>
      <c r="J67" s="7">
        <f t="shared" si="1"/>
        <v>3.3913266323073052E-2</v>
      </c>
    </row>
    <row r="68" spans="2:12" s="131" customFormat="1" ht="15.75" customHeight="1" thickBot="1" x14ac:dyDescent="0.25">
      <c r="B68" s="21"/>
      <c r="C68" s="157" t="s">
        <v>33</v>
      </c>
      <c r="E68" s="150">
        <f>+'Current Year - FY19 - Table 4'!U67</f>
        <v>346.46</v>
      </c>
      <c r="F68" s="151"/>
      <c r="G68" s="152">
        <f>'Prior Year - FY18 - Table 4'!U67</f>
        <v>335.09000000000003</v>
      </c>
      <c r="I68" s="153">
        <f t="shared" si="0"/>
        <v>11.369999999999948</v>
      </c>
      <c r="J68" s="154">
        <f t="shared" si="1"/>
        <v>3.3931182667342942E-2</v>
      </c>
      <c r="L68" s="158"/>
    </row>
    <row r="69" spans="2:12" ht="15.75" customHeight="1" x14ac:dyDescent="0.2">
      <c r="B69" s="147" t="s">
        <v>104</v>
      </c>
      <c r="C69" s="164" t="s">
        <v>34</v>
      </c>
      <c r="E69" s="65">
        <f>+'Current Year - FY19 - Table 4'!U68</f>
        <v>584.9</v>
      </c>
      <c r="F69" s="3"/>
      <c r="G69" s="165">
        <f>'Prior Year - FY18 - Table 4'!U68</f>
        <v>565.73</v>
      </c>
      <c r="I69" s="6">
        <f t="shared" si="0"/>
        <v>19.169999999999959</v>
      </c>
      <c r="J69" s="7">
        <f t="shared" si="1"/>
        <v>3.3885422374630936E-2</v>
      </c>
    </row>
    <row r="70" spans="2:12" ht="15.75" customHeight="1" x14ac:dyDescent="0.2">
      <c r="B70" s="147" t="s">
        <v>115</v>
      </c>
      <c r="C70" s="108" t="s">
        <v>35</v>
      </c>
      <c r="E70" s="65">
        <f>+'Current Year - FY19 - Table 4'!U69</f>
        <v>557.18000000000006</v>
      </c>
      <c r="F70" s="3"/>
      <c r="G70" s="165">
        <f>'Prior Year - FY18 - Table 4'!U69</f>
        <v>538.9</v>
      </c>
      <c r="I70" s="6">
        <f t="shared" si="0"/>
        <v>18.280000000000086</v>
      </c>
      <c r="J70" s="7">
        <f t="shared" si="1"/>
        <v>3.3920950083503591E-2</v>
      </c>
    </row>
    <row r="71" spans="2:12" ht="15.75" customHeight="1" x14ac:dyDescent="0.2">
      <c r="B71" s="147" t="s">
        <v>106</v>
      </c>
      <c r="C71" s="108" t="s">
        <v>36</v>
      </c>
      <c r="E71" s="65">
        <f>+'Current Year - FY19 - Table 4'!U70</f>
        <v>551.64</v>
      </c>
      <c r="F71" s="3"/>
      <c r="G71" s="165">
        <f>'Prior Year - FY18 - Table 4'!U70</f>
        <v>533.54</v>
      </c>
      <c r="I71" s="6">
        <f t="shared" si="0"/>
        <v>18.100000000000023</v>
      </c>
      <c r="J71" s="7">
        <f t="shared" si="1"/>
        <v>3.3924354312703874E-2</v>
      </c>
    </row>
    <row r="72" spans="2:12" ht="15.75" customHeight="1" x14ac:dyDescent="0.2">
      <c r="B72" s="146"/>
      <c r="C72" s="108" t="s">
        <v>37</v>
      </c>
      <c r="E72" s="65">
        <f>+'Current Year - FY19 - Table 4'!U71</f>
        <v>523.9</v>
      </c>
      <c r="F72" s="3"/>
      <c r="G72" s="165">
        <f>'Prior Year - FY18 - Table 4'!U71</f>
        <v>506.73</v>
      </c>
      <c r="I72" s="6">
        <f t="shared" si="0"/>
        <v>17.169999999999959</v>
      </c>
      <c r="J72" s="7">
        <f t="shared" si="1"/>
        <v>3.3883922404436204E-2</v>
      </c>
    </row>
    <row r="73" spans="2:12" ht="15.75" customHeight="1" x14ac:dyDescent="0.2">
      <c r="B73" s="146"/>
      <c r="C73" s="108" t="s">
        <v>38</v>
      </c>
      <c r="E73" s="65">
        <f>+'Current Year - FY19 - Table 4'!U72</f>
        <v>473.99</v>
      </c>
      <c r="F73" s="3"/>
      <c r="G73" s="165">
        <f>'Prior Year - FY18 - Table 4'!U72</f>
        <v>458.46</v>
      </c>
      <c r="I73" s="6">
        <f t="shared" si="0"/>
        <v>15.53000000000003</v>
      </c>
      <c r="J73" s="7">
        <f t="shared" si="1"/>
        <v>3.3874274745888472E-2</v>
      </c>
    </row>
    <row r="74" spans="2:12" ht="15.75" customHeight="1" x14ac:dyDescent="0.2">
      <c r="B74" s="146"/>
      <c r="C74" s="108" t="s">
        <v>39</v>
      </c>
      <c r="E74" s="65">
        <f>+'Current Year - FY19 - Table 4'!U73</f>
        <v>451.82000000000005</v>
      </c>
      <c r="F74" s="3"/>
      <c r="G74" s="165">
        <f>'Prior Year - FY18 - Table 4'!U73</f>
        <v>437</v>
      </c>
      <c r="I74" s="6">
        <f t="shared" si="0"/>
        <v>14.82000000000005</v>
      </c>
      <c r="J74" s="7">
        <f t="shared" si="1"/>
        <v>3.3913043478260983E-2</v>
      </c>
    </row>
    <row r="75" spans="2:12" ht="15.75" customHeight="1" x14ac:dyDescent="0.2">
      <c r="B75" s="146"/>
      <c r="C75" s="108" t="s">
        <v>40</v>
      </c>
      <c r="E75" s="65">
        <f>+'Current Year - FY19 - Table 4'!U74</f>
        <v>401.90999999999997</v>
      </c>
      <c r="F75" s="3"/>
      <c r="G75" s="165">
        <f>'Prior Year - FY18 - Table 4'!U74</f>
        <v>388.74</v>
      </c>
      <c r="I75" s="6">
        <f t="shared" si="0"/>
        <v>13.169999999999959</v>
      </c>
      <c r="J75" s="7">
        <f t="shared" si="1"/>
        <v>3.3878684982250239E-2</v>
      </c>
    </row>
    <row r="76" spans="2:12" ht="15.75" customHeight="1" x14ac:dyDescent="0.2">
      <c r="B76" s="146"/>
      <c r="C76" s="108" t="s">
        <v>41</v>
      </c>
      <c r="E76" s="65">
        <f>+'Current Year - FY19 - Table 4'!U75</f>
        <v>385.27</v>
      </c>
      <c r="F76" s="3"/>
      <c r="G76" s="165">
        <f>'Prior Year - FY18 - Table 4'!U75</f>
        <v>372.64</v>
      </c>
      <c r="I76" s="6">
        <f t="shared" si="0"/>
        <v>12.629999999999995</v>
      </c>
      <c r="J76" s="7">
        <f t="shared" si="1"/>
        <v>3.3893301846285952E-2</v>
      </c>
    </row>
    <row r="77" spans="2:12" ht="15.75" customHeight="1" x14ac:dyDescent="0.2">
      <c r="B77" s="146"/>
      <c r="C77" s="108" t="s">
        <v>42</v>
      </c>
      <c r="E77" s="65">
        <f>+'Current Year - FY19 - Table 4'!U76</f>
        <v>332.59</v>
      </c>
      <c r="F77" s="3"/>
      <c r="G77" s="165">
        <f>'Prior Year - FY18 - Table 4'!U76</f>
        <v>321.68</v>
      </c>
      <c r="I77" s="6">
        <f t="shared" si="0"/>
        <v>10.909999999999968</v>
      </c>
      <c r="J77" s="7">
        <f t="shared" si="1"/>
        <v>3.3915692613777568E-2</v>
      </c>
    </row>
    <row r="78" spans="2:12" ht="15.75" customHeight="1" thickBot="1" x14ac:dyDescent="0.25">
      <c r="B78" s="21"/>
      <c r="C78" s="157" t="s">
        <v>43</v>
      </c>
      <c r="D78" s="131"/>
      <c r="E78" s="150">
        <f>+'Current Year - FY19 - Table 4'!U77</f>
        <v>318.74</v>
      </c>
      <c r="F78" s="151"/>
      <c r="G78" s="152">
        <f>'Prior Year - FY18 - Table 4'!U77</f>
        <v>308.28000000000003</v>
      </c>
      <c r="H78" s="131"/>
      <c r="I78" s="153">
        <f>+E78-G78</f>
        <v>10.45999999999998</v>
      </c>
      <c r="J78" s="154">
        <f>+I78/G78</f>
        <v>3.3930193330738219E-2</v>
      </c>
      <c r="K78" s="131"/>
      <c r="L78" s="158"/>
    </row>
  </sheetData>
  <mergeCells count="2">
    <mergeCell ref="I11:J11"/>
    <mergeCell ref="C3:I3"/>
  </mergeCells>
  <phoneticPr fontId="0" type="noConversion"/>
  <pageMargins left="0.75" right="0.75" top="1" bottom="1" header="0.5" footer="0.5"/>
  <pageSetup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E85"/>
  <sheetViews>
    <sheetView topLeftCell="A40" workbookViewId="0">
      <pane xSplit="1" topLeftCell="B1" activePane="topRight" state="frozen"/>
      <selection activeCell="C2" sqref="B2:I1240"/>
      <selection pane="topRight" activeCell="C2" sqref="B2:I1240"/>
    </sheetView>
  </sheetViews>
  <sheetFormatPr defaultRowHeight="12.75" x14ac:dyDescent="0.2"/>
  <cols>
    <col min="1" max="1" width="9.5703125" style="146" bestFit="1" customWidth="1"/>
    <col min="2" max="2" width="13.28515625" customWidth="1"/>
    <col min="3" max="3" width="10.5703125" customWidth="1"/>
    <col min="4" max="4" width="10.28515625" customWidth="1"/>
    <col min="5" max="5" width="12.28515625" customWidth="1"/>
    <col min="6" max="6" width="13.85546875" customWidth="1"/>
    <col min="7" max="7" width="11.28515625" customWidth="1"/>
    <col min="8" max="8" width="11.7109375" customWidth="1"/>
    <col min="10" max="10" width="1.140625" customWidth="1"/>
    <col min="11" max="11" width="7" hidden="1" customWidth="1"/>
    <col min="12" max="12" width="1.140625" customWidth="1"/>
    <col min="13" max="13" width="13" customWidth="1"/>
    <col min="14" max="14" width="10.5703125" customWidth="1"/>
    <col min="15" max="15" width="11.28515625" customWidth="1"/>
    <col min="16" max="16" width="8.7109375" bestFit="1" customWidth="1"/>
    <col min="17" max="17" width="8.7109375" customWidth="1"/>
    <col min="18" max="18" width="8" customWidth="1"/>
    <col min="19" max="19" width="11.5703125" customWidth="1"/>
    <col min="20" max="20" width="8" customWidth="1"/>
    <col min="21" max="21" width="11" bestFit="1" customWidth="1"/>
    <col min="23" max="23" width="13" customWidth="1"/>
    <col min="24" max="24" width="11.42578125" customWidth="1"/>
    <col min="25" max="25" width="11.28515625" customWidth="1"/>
    <col min="26" max="26" width="8.7109375" bestFit="1" customWidth="1"/>
    <col min="27" max="27" width="8.7109375" customWidth="1"/>
    <col min="28" max="28" width="8.7109375" style="302" customWidth="1"/>
    <col min="29" max="29" width="11.5703125" customWidth="1"/>
    <col min="30" max="30" width="8" customWidth="1"/>
    <col min="31" max="31" width="11" bestFit="1" customWidth="1"/>
  </cols>
  <sheetData>
    <row r="1" spans="1:31" ht="15.75" thickBot="1" x14ac:dyDescent="0.3">
      <c r="B1" s="70" t="s">
        <v>62</v>
      </c>
      <c r="C1" s="378" t="str">
        <f>'Impact Tool'!E9</f>
        <v>TEST FACILITY</v>
      </c>
      <c r="D1" s="379"/>
      <c r="E1" s="380"/>
      <c r="F1" s="86" t="str">
        <f>+'Summary &amp; PY Comparison'!G5</f>
        <v>URBAN FACILITY</v>
      </c>
      <c r="G1" s="75"/>
      <c r="H1" s="76"/>
      <c r="K1" s="58"/>
      <c r="M1" s="70" t="s">
        <v>62</v>
      </c>
      <c r="N1" s="71"/>
      <c r="O1" s="72"/>
      <c r="P1" s="2"/>
      <c r="Q1" s="86" t="str">
        <f>+'Summary &amp; PY Comparison'!G5</f>
        <v>URBAN FACILITY</v>
      </c>
      <c r="R1" s="75"/>
      <c r="S1" s="76"/>
      <c r="W1" s="70" t="s">
        <v>62</v>
      </c>
      <c r="X1" s="71"/>
      <c r="Y1" s="72"/>
      <c r="Z1" s="2"/>
      <c r="AA1" s="86" t="str">
        <f>+Q1</f>
        <v>URBAN FACILITY</v>
      </c>
      <c r="AB1" s="297"/>
      <c r="AC1" s="76"/>
    </row>
    <row r="2" spans="1:31" ht="15.75" thickBot="1" x14ac:dyDescent="0.3">
      <c r="B2" s="70" t="s">
        <v>63</v>
      </c>
      <c r="C2" s="197"/>
      <c r="D2" s="198" t="str">
        <f>+'Summary &amp; PY Comparison'!E6</f>
        <v>99-9999</v>
      </c>
      <c r="E2" s="2"/>
      <c r="F2" s="70" t="s">
        <v>0</v>
      </c>
      <c r="G2" s="26"/>
      <c r="H2" s="88" t="str">
        <f>+'Summary &amp; PY Comparison'!I6</f>
        <v>Alameda County, California</v>
      </c>
      <c r="K2" s="58"/>
      <c r="M2" s="70" t="s">
        <v>63</v>
      </c>
      <c r="N2" s="73"/>
      <c r="O2" s="87" t="str">
        <f>+'Summary &amp; PY Comparison'!E6</f>
        <v>99-9999</v>
      </c>
      <c r="P2" s="2"/>
      <c r="Q2" s="70" t="s">
        <v>0</v>
      </c>
      <c r="R2" s="26"/>
      <c r="S2" s="88" t="str">
        <f>+'Summary &amp; PY Comparison'!I6</f>
        <v>Alameda County, California</v>
      </c>
      <c r="W2" s="70" t="s">
        <v>63</v>
      </c>
      <c r="X2" s="73"/>
      <c r="Y2" s="87" t="str">
        <f>+O2</f>
        <v>99-9999</v>
      </c>
      <c r="Z2" s="2"/>
      <c r="AA2" s="70" t="s">
        <v>0</v>
      </c>
      <c r="AB2" s="298"/>
      <c r="AC2" s="88" t="str">
        <f>+S2</f>
        <v>Alameda County, California</v>
      </c>
    </row>
    <row r="3" spans="1:31" ht="15.75" thickBot="1" x14ac:dyDescent="0.3">
      <c r="B3" s="69"/>
      <c r="C3" s="1"/>
      <c r="D3" s="4"/>
      <c r="E3" s="2"/>
      <c r="F3" s="82" t="s">
        <v>208</v>
      </c>
      <c r="G3" s="35"/>
      <c r="K3" s="58"/>
      <c r="M3" s="69"/>
      <c r="N3" s="1"/>
      <c r="O3" s="4"/>
      <c r="P3" s="2"/>
      <c r="Q3" s="82" t="s">
        <v>208</v>
      </c>
      <c r="R3" s="83"/>
      <c r="W3" s="69"/>
      <c r="X3" s="1"/>
      <c r="Y3" s="4"/>
      <c r="Z3" s="2"/>
      <c r="AA3" s="82" t="s">
        <v>208</v>
      </c>
      <c r="AB3" s="299"/>
    </row>
    <row r="4" spans="1:31" ht="18.75" customHeight="1" thickBot="1" x14ac:dyDescent="0.3">
      <c r="C4" s="1"/>
      <c r="D4" s="77" t="s">
        <v>64</v>
      </c>
      <c r="E4" s="2"/>
      <c r="F4" s="78">
        <f>+'Summary &amp; PY Comparison'!G8</f>
        <v>36084</v>
      </c>
      <c r="G4" s="2"/>
      <c r="I4" s="8"/>
      <c r="K4" s="53"/>
      <c r="N4" s="1"/>
      <c r="O4" s="79" t="s">
        <v>64</v>
      </c>
      <c r="P4" s="2"/>
      <c r="Q4" s="80">
        <f>+'Summary &amp; PY Comparison'!G8</f>
        <v>36084</v>
      </c>
      <c r="R4" s="81"/>
      <c r="W4" s="300" t="s">
        <v>127</v>
      </c>
      <c r="X4" s="1"/>
      <c r="Y4" s="79" t="s">
        <v>64</v>
      </c>
      <c r="Z4" s="2"/>
      <c r="AA4" s="80">
        <f>+Q4</f>
        <v>36084</v>
      </c>
      <c r="AB4" s="301"/>
    </row>
    <row r="5" spans="1:31" ht="15.75" customHeight="1" thickBot="1" x14ac:dyDescent="0.3">
      <c r="C5" s="1"/>
      <c r="D5" s="93" t="s">
        <v>61</v>
      </c>
      <c r="E5" s="2"/>
      <c r="F5" s="85">
        <f>+'Summary &amp; PY Comparison'!G9</f>
        <v>1.7491000000000001</v>
      </c>
      <c r="G5" s="2"/>
      <c r="I5" s="8"/>
      <c r="K5" s="53"/>
      <c r="N5" s="1"/>
      <c r="O5" s="79" t="s">
        <v>61</v>
      </c>
      <c r="P5" s="2"/>
      <c r="Q5" s="84">
        <f>+'Summary &amp; PY Comparison'!G9</f>
        <v>1.7491000000000001</v>
      </c>
      <c r="R5" s="81"/>
      <c r="U5" s="91"/>
      <c r="X5" s="1"/>
      <c r="Y5" s="79" t="s">
        <v>61</v>
      </c>
      <c r="Z5" s="2"/>
      <c r="AA5" s="84">
        <f>+Q5</f>
        <v>1.7491000000000001</v>
      </c>
      <c r="AB5" s="301"/>
      <c r="AE5" s="91"/>
    </row>
    <row r="6" spans="1:31" ht="16.5" customHeight="1" thickBot="1" x14ac:dyDescent="0.3">
      <c r="B6" s="92" t="s">
        <v>68</v>
      </c>
      <c r="C6" s="10"/>
      <c r="D6" s="376" t="s">
        <v>1441</v>
      </c>
      <c r="E6" s="376"/>
      <c r="F6" s="376"/>
      <c r="G6" s="376"/>
      <c r="H6" s="376"/>
      <c r="I6" s="8">
        <f>SUM(E8:H8)</f>
        <v>428.71000000000004</v>
      </c>
      <c r="K6" s="54"/>
    </row>
    <row r="7" spans="1:31" ht="13.5" thickBot="1" x14ac:dyDescent="0.25">
      <c r="B7" s="11"/>
      <c r="C7" s="11"/>
      <c r="D7" s="11"/>
      <c r="E7" s="12"/>
      <c r="F7" s="11"/>
      <c r="G7" s="11"/>
      <c r="H7" s="11"/>
      <c r="I7" s="11"/>
      <c r="K7" s="55"/>
      <c r="N7" s="200" t="s">
        <v>67</v>
      </c>
      <c r="O7" s="25"/>
      <c r="P7" s="26"/>
      <c r="Q7" s="91"/>
      <c r="R7" s="92" t="s">
        <v>68</v>
      </c>
      <c r="U7" s="91"/>
      <c r="X7" s="200" t="s">
        <v>67</v>
      </c>
      <c r="Y7" s="25"/>
      <c r="Z7" s="26"/>
      <c r="AA7" s="91"/>
      <c r="AB7" s="302" t="s">
        <v>68</v>
      </c>
      <c r="AE7" s="91"/>
    </row>
    <row r="8" spans="1:31" ht="15" customHeight="1" thickBot="1" x14ac:dyDescent="0.25">
      <c r="B8" s="13" t="s">
        <v>44</v>
      </c>
      <c r="C8" s="14"/>
      <c r="D8" s="15"/>
      <c r="E8" s="94">
        <v>181.44</v>
      </c>
      <c r="F8" s="94">
        <v>136.66999999999999</v>
      </c>
      <c r="G8" s="94">
        <v>18</v>
      </c>
      <c r="H8" s="94">
        <v>92.6</v>
      </c>
      <c r="I8" s="95">
        <f>SUM(E8:H8)</f>
        <v>428.71000000000004</v>
      </c>
      <c r="K8" s="56"/>
      <c r="M8" s="9"/>
      <c r="N8" s="96">
        <v>0.70499999999999996</v>
      </c>
      <c r="O8" s="96">
        <f>P8-N8</f>
        <v>0.29500000000000004</v>
      </c>
      <c r="P8" s="96">
        <v>1</v>
      </c>
      <c r="Q8" s="16"/>
      <c r="R8" s="17"/>
      <c r="S8" s="16"/>
      <c r="W8" s="9"/>
      <c r="X8" s="96">
        <v>0.70799999999999996</v>
      </c>
      <c r="Y8" s="96">
        <f>Z8-X8</f>
        <v>0.29200000000000004</v>
      </c>
      <c r="Z8" s="96">
        <v>1</v>
      </c>
      <c r="AA8" s="16"/>
      <c r="AB8" s="303"/>
      <c r="AC8" s="16"/>
    </row>
    <row r="9" spans="1:31" ht="18.75" thickBot="1" x14ac:dyDescent="0.3">
      <c r="B9" s="377"/>
      <c r="C9" s="377"/>
      <c r="D9" s="377"/>
      <c r="E9" s="377"/>
      <c r="F9" s="377"/>
      <c r="G9" s="377"/>
      <c r="H9" s="377"/>
      <c r="I9" s="377"/>
      <c r="K9" s="56"/>
      <c r="M9" s="18" t="str">
        <f>+O5&amp;" "&amp;"Urban Federal Rates Effective 10/1/18 Through 9/30/19"</f>
        <v>Wage Index Urban Federal Rates Effective 10/1/18 Through 9/30/19</v>
      </c>
      <c r="N9" s="19"/>
      <c r="O9" s="19"/>
      <c r="P9" s="19"/>
      <c r="Q9" s="19"/>
      <c r="R9" s="19"/>
      <c r="S9" s="19"/>
      <c r="T9" s="19"/>
      <c r="U9" s="20"/>
      <c r="W9" s="18" t="str">
        <f>+Y5&amp;" "&amp;"Urban Federal Rates Effective 10/1/18 Through 9/30/19"</f>
        <v>Wage Index Urban Federal Rates Effective 10/1/18 Through 9/30/19</v>
      </c>
      <c r="X9" s="19"/>
      <c r="Y9" s="19"/>
      <c r="Z9" s="19"/>
      <c r="AA9" s="19"/>
      <c r="AB9" s="304"/>
      <c r="AC9" s="19"/>
      <c r="AD9" s="19"/>
      <c r="AE9" s="20"/>
    </row>
    <row r="10" spans="1:31" ht="16.5" customHeight="1" thickBot="1" x14ac:dyDescent="0.25">
      <c r="B10" s="320" t="s">
        <v>211</v>
      </c>
      <c r="C10" s="40"/>
      <c r="D10" s="40"/>
      <c r="E10" s="40"/>
      <c r="F10" s="40"/>
      <c r="G10" s="40"/>
      <c r="H10" s="40"/>
      <c r="I10" s="41"/>
      <c r="K10" s="56"/>
      <c r="M10" s="23" t="s">
        <v>45</v>
      </c>
      <c r="N10" s="21"/>
      <c r="O10" s="21"/>
      <c r="P10" s="22"/>
      <c r="Q10" s="23" t="s">
        <v>46</v>
      </c>
      <c r="R10" s="24"/>
      <c r="S10" s="25"/>
      <c r="T10" s="25"/>
      <c r="U10" s="26"/>
      <c r="W10" s="23" t="s">
        <v>45</v>
      </c>
      <c r="X10" s="21"/>
      <c r="Y10" s="21"/>
      <c r="Z10" s="22"/>
      <c r="AA10" s="23" t="s">
        <v>46</v>
      </c>
      <c r="AB10" s="305"/>
      <c r="AC10" s="25"/>
      <c r="AD10" s="25"/>
      <c r="AE10" s="26"/>
    </row>
    <row r="11" spans="1:31" ht="76.5" customHeight="1" thickBot="1" x14ac:dyDescent="0.3">
      <c r="B11" s="173" t="s">
        <v>156</v>
      </c>
      <c r="C11" s="174" t="s">
        <v>47</v>
      </c>
      <c r="D11" s="174" t="s">
        <v>48</v>
      </c>
      <c r="E11" s="174" t="s">
        <v>49</v>
      </c>
      <c r="F11" s="174" t="s">
        <v>50</v>
      </c>
      <c r="G11" s="175" t="s">
        <v>51</v>
      </c>
      <c r="H11" s="174" t="s">
        <v>52</v>
      </c>
      <c r="I11" s="176" t="s">
        <v>53</v>
      </c>
      <c r="K11" s="60" t="s">
        <v>54</v>
      </c>
      <c r="M11" s="173" t="s">
        <v>134</v>
      </c>
      <c r="N11" s="315" t="s">
        <v>209</v>
      </c>
      <c r="O11" s="315" t="s">
        <v>210</v>
      </c>
      <c r="P11" s="48" t="s">
        <v>55</v>
      </c>
      <c r="Q11" s="46" t="s">
        <v>56</v>
      </c>
      <c r="R11" s="89" t="s">
        <v>57</v>
      </c>
      <c r="S11" s="49" t="s">
        <v>58</v>
      </c>
      <c r="T11" s="50" t="s">
        <v>59</v>
      </c>
      <c r="U11" s="47" t="s">
        <v>60</v>
      </c>
      <c r="W11" s="173" t="s">
        <v>126</v>
      </c>
      <c r="X11" s="315" t="s">
        <v>1448</v>
      </c>
      <c r="Y11" s="315" t="s">
        <v>1449</v>
      </c>
      <c r="Z11" s="48" t="s">
        <v>55</v>
      </c>
      <c r="AA11" s="46" t="s">
        <v>56</v>
      </c>
      <c r="AB11" s="306" t="s">
        <v>57</v>
      </c>
      <c r="AC11" s="49" t="s">
        <v>58</v>
      </c>
      <c r="AD11" s="50" t="s">
        <v>59</v>
      </c>
      <c r="AE11" s="47" t="s">
        <v>60</v>
      </c>
    </row>
    <row r="12" spans="1:31" ht="15" customHeight="1" x14ac:dyDescent="0.2">
      <c r="A12" s="147" t="s">
        <v>110</v>
      </c>
      <c r="B12" s="177" t="s">
        <v>1</v>
      </c>
      <c r="C12" s="178">
        <v>2.67</v>
      </c>
      <c r="D12" s="178">
        <v>1.87</v>
      </c>
      <c r="E12" s="120">
        <f>ROUND($E$8*C12,2)</f>
        <v>484.44</v>
      </c>
      <c r="F12" s="120">
        <f>ROUND($F$8*D12,2)</f>
        <v>255.57</v>
      </c>
      <c r="G12" s="122"/>
      <c r="H12" s="120">
        <f>+$H$8</f>
        <v>92.6</v>
      </c>
      <c r="I12" s="123">
        <f t="shared" ref="I12:I20" si="0">SUM(E12:H12)</f>
        <v>832.61</v>
      </c>
      <c r="K12" s="59">
        <f t="shared" ref="K12:K20" si="1">+E12/I12</f>
        <v>0.58183303107096962</v>
      </c>
      <c r="M12" s="42" t="s">
        <v>1</v>
      </c>
      <c r="N12" s="62">
        <f>ROUND(+I12*$N$8,2)</f>
        <v>586.99</v>
      </c>
      <c r="O12" s="62">
        <f>ROUND(+I12*$O$8,2)</f>
        <v>245.62</v>
      </c>
      <c r="P12" s="62">
        <f t="shared" ref="P12" si="2">+N12+O12</f>
        <v>832.61</v>
      </c>
      <c r="Q12" s="111">
        <f>+N12</f>
        <v>586.99</v>
      </c>
      <c r="R12" s="324">
        <f>+$Q$5</f>
        <v>1.7491000000000001</v>
      </c>
      <c r="S12" s="111">
        <f t="shared" ref="S12:S20" si="3">ROUND(+Q12*R12,2)</f>
        <v>1026.7</v>
      </c>
      <c r="T12" s="111">
        <f t="shared" ref="T12:T20" si="4">+O12</f>
        <v>245.62</v>
      </c>
      <c r="U12" s="340">
        <f>+S12+T12</f>
        <v>1272.3200000000002</v>
      </c>
      <c r="V12" s="8"/>
      <c r="W12" s="42" t="s">
        <v>1</v>
      </c>
      <c r="X12" s="39">
        <f>ROUND(+F12*$X$8,2)</f>
        <v>180.94</v>
      </c>
      <c r="Y12" s="62">
        <f>ROUND(+F12*$Y$8,2)</f>
        <v>74.63</v>
      </c>
      <c r="Z12" s="39">
        <f>+X12+Y12</f>
        <v>255.57</v>
      </c>
      <c r="AA12" s="27">
        <f>+X12</f>
        <v>180.94</v>
      </c>
      <c r="AB12" s="307">
        <f>+$AA$5</f>
        <v>1.7491000000000001</v>
      </c>
      <c r="AC12" s="27">
        <f t="shared" ref="AC12:AC75" si="5">ROUND(+AA12*AB12,2)</f>
        <v>316.48</v>
      </c>
      <c r="AD12" s="27">
        <f t="shared" ref="AD12:AD75" si="6">+Y12</f>
        <v>74.63</v>
      </c>
      <c r="AE12" s="51">
        <f>+AC12+AD12</f>
        <v>391.11</v>
      </c>
    </row>
    <row r="13" spans="1:31" ht="15" customHeight="1" x14ac:dyDescent="0.2">
      <c r="A13" s="146" t="s">
        <v>111</v>
      </c>
      <c r="B13" s="42" t="s">
        <v>2</v>
      </c>
      <c r="C13" s="109">
        <v>2.57</v>
      </c>
      <c r="D13" s="109">
        <v>1.87</v>
      </c>
      <c r="E13" s="325">
        <f t="shared" ref="E13:E76" si="7">ROUND($E$8*C13,2)</f>
        <v>466.3</v>
      </c>
      <c r="F13" s="120">
        <f t="shared" ref="F13:F34" si="8">ROUND($F$8*D13,2)</f>
        <v>255.57</v>
      </c>
      <c r="G13" s="29"/>
      <c r="H13" s="325">
        <f t="shared" ref="H13:H76" si="9">+$H$8</f>
        <v>92.6</v>
      </c>
      <c r="I13" s="43">
        <f t="shared" si="0"/>
        <v>814.47</v>
      </c>
      <c r="K13" s="59">
        <f t="shared" si="1"/>
        <v>0.57251955259248344</v>
      </c>
      <c r="M13" s="42" t="s">
        <v>2</v>
      </c>
      <c r="N13" s="62">
        <f t="shared" ref="N13:N76" si="10">ROUND(+I13*$N$8,2)</f>
        <v>574.20000000000005</v>
      </c>
      <c r="O13" s="62">
        <f t="shared" ref="O13:O76" si="11">ROUND(+I13*$O$8,2)</f>
        <v>240.27</v>
      </c>
      <c r="P13" s="62">
        <f t="shared" ref="P13:P76" si="12">+N13+O13</f>
        <v>814.47</v>
      </c>
      <c r="Q13" s="111">
        <f t="shared" ref="Q13:Q20" si="13">+N13</f>
        <v>574.20000000000005</v>
      </c>
      <c r="R13" s="324">
        <f t="shared" ref="R13:R77" si="14">+$Q$5</f>
        <v>1.7491000000000001</v>
      </c>
      <c r="S13" s="111">
        <f t="shared" si="3"/>
        <v>1004.33</v>
      </c>
      <c r="T13" s="111">
        <f t="shared" si="4"/>
        <v>240.27</v>
      </c>
      <c r="U13" s="340">
        <f t="shared" ref="U13:U34" si="15">+S13+T13</f>
        <v>1244.6000000000001</v>
      </c>
      <c r="V13" s="8"/>
      <c r="W13" s="42" t="s">
        <v>2</v>
      </c>
      <c r="X13" s="39">
        <f t="shared" ref="X13:X34" si="16">ROUND(+F13*$X$8,2)</f>
        <v>180.94</v>
      </c>
      <c r="Y13" s="62">
        <f t="shared" ref="Y13:Y34" si="17">ROUND(+F13*$Y$8,2)</f>
        <v>74.63</v>
      </c>
      <c r="Z13" s="39">
        <f t="shared" ref="Z13:Z75" si="18">+X13+Y13</f>
        <v>255.57</v>
      </c>
      <c r="AA13" s="27">
        <f t="shared" ref="AA13:AA75" si="19">+X13</f>
        <v>180.94</v>
      </c>
      <c r="AB13" s="307">
        <f t="shared" ref="AB13:AB76" si="20">+$AA$5</f>
        <v>1.7491000000000001</v>
      </c>
      <c r="AC13" s="27">
        <f t="shared" si="5"/>
        <v>316.48</v>
      </c>
      <c r="AD13" s="27">
        <f t="shared" si="6"/>
        <v>74.63</v>
      </c>
      <c r="AE13" s="51">
        <f t="shared" ref="AE13:AE76" si="21">+AC13+AD13</f>
        <v>391.11</v>
      </c>
    </row>
    <row r="14" spans="1:31" ht="15" customHeight="1" x14ac:dyDescent="0.2">
      <c r="A14" s="146" t="s">
        <v>112</v>
      </c>
      <c r="B14" s="42" t="s">
        <v>3</v>
      </c>
      <c r="C14" s="109">
        <v>2.61</v>
      </c>
      <c r="D14" s="109">
        <v>1.28</v>
      </c>
      <c r="E14" s="325">
        <f t="shared" si="7"/>
        <v>473.56</v>
      </c>
      <c r="F14" s="325">
        <f t="shared" si="8"/>
        <v>174.94</v>
      </c>
      <c r="G14" s="29"/>
      <c r="H14" s="325">
        <f t="shared" si="9"/>
        <v>92.6</v>
      </c>
      <c r="I14" s="43">
        <f t="shared" si="0"/>
        <v>741.1</v>
      </c>
      <c r="K14" s="59">
        <f t="shared" si="1"/>
        <v>0.63899608689785448</v>
      </c>
      <c r="M14" s="42" t="s">
        <v>3</v>
      </c>
      <c r="N14" s="62">
        <f t="shared" si="10"/>
        <v>522.48</v>
      </c>
      <c r="O14" s="62">
        <f t="shared" si="11"/>
        <v>218.62</v>
      </c>
      <c r="P14" s="62">
        <f t="shared" si="12"/>
        <v>741.1</v>
      </c>
      <c r="Q14" s="111">
        <f t="shared" si="13"/>
        <v>522.48</v>
      </c>
      <c r="R14" s="324">
        <f t="shared" si="14"/>
        <v>1.7491000000000001</v>
      </c>
      <c r="S14" s="111">
        <f t="shared" si="3"/>
        <v>913.87</v>
      </c>
      <c r="T14" s="111">
        <f t="shared" si="4"/>
        <v>218.62</v>
      </c>
      <c r="U14" s="340">
        <f t="shared" si="15"/>
        <v>1132.49</v>
      </c>
      <c r="V14" s="8"/>
      <c r="W14" s="42" t="s">
        <v>3</v>
      </c>
      <c r="X14" s="39">
        <f t="shared" si="16"/>
        <v>123.86</v>
      </c>
      <c r="Y14" s="62">
        <f t="shared" si="17"/>
        <v>51.08</v>
      </c>
      <c r="Z14" s="39">
        <f t="shared" si="18"/>
        <v>174.94</v>
      </c>
      <c r="AA14" s="27">
        <f t="shared" si="19"/>
        <v>123.86</v>
      </c>
      <c r="AB14" s="307">
        <f t="shared" si="20"/>
        <v>1.7491000000000001</v>
      </c>
      <c r="AC14" s="27">
        <f t="shared" si="5"/>
        <v>216.64</v>
      </c>
      <c r="AD14" s="27">
        <f t="shared" si="6"/>
        <v>51.08</v>
      </c>
      <c r="AE14" s="51">
        <f t="shared" si="21"/>
        <v>267.71999999999997</v>
      </c>
    </row>
    <row r="15" spans="1:31" ht="15" customHeight="1" x14ac:dyDescent="0.2">
      <c r="B15" s="42" t="s">
        <v>4</v>
      </c>
      <c r="C15" s="109">
        <v>2.19</v>
      </c>
      <c r="D15" s="109">
        <v>1.28</v>
      </c>
      <c r="E15" s="325">
        <f t="shared" si="7"/>
        <v>397.35</v>
      </c>
      <c r="F15" s="325">
        <f t="shared" si="8"/>
        <v>174.94</v>
      </c>
      <c r="G15" s="29"/>
      <c r="H15" s="325">
        <f t="shared" si="9"/>
        <v>92.6</v>
      </c>
      <c r="I15" s="43">
        <f t="shared" si="0"/>
        <v>664.89</v>
      </c>
      <c r="K15" s="59">
        <f t="shared" si="1"/>
        <v>0.59761765104002174</v>
      </c>
      <c r="M15" s="42" t="s">
        <v>4</v>
      </c>
      <c r="N15" s="62">
        <f t="shared" si="10"/>
        <v>468.75</v>
      </c>
      <c r="O15" s="62">
        <f t="shared" si="11"/>
        <v>196.14</v>
      </c>
      <c r="P15" s="62">
        <f t="shared" si="12"/>
        <v>664.89</v>
      </c>
      <c r="Q15" s="111">
        <f t="shared" si="13"/>
        <v>468.75</v>
      </c>
      <c r="R15" s="324">
        <f t="shared" si="14"/>
        <v>1.7491000000000001</v>
      </c>
      <c r="S15" s="111">
        <f t="shared" si="3"/>
        <v>819.89</v>
      </c>
      <c r="T15" s="111">
        <f t="shared" si="4"/>
        <v>196.14</v>
      </c>
      <c r="U15" s="340">
        <f t="shared" si="15"/>
        <v>1016.03</v>
      </c>
      <c r="V15" s="8"/>
      <c r="W15" s="42" t="s">
        <v>4</v>
      </c>
      <c r="X15" s="39">
        <f t="shared" si="16"/>
        <v>123.86</v>
      </c>
      <c r="Y15" s="62">
        <f t="shared" si="17"/>
        <v>51.08</v>
      </c>
      <c r="Z15" s="39">
        <f t="shared" si="18"/>
        <v>174.94</v>
      </c>
      <c r="AA15" s="27">
        <f t="shared" si="19"/>
        <v>123.86</v>
      </c>
      <c r="AB15" s="307">
        <f t="shared" si="20"/>
        <v>1.7491000000000001</v>
      </c>
      <c r="AC15" s="27">
        <f t="shared" si="5"/>
        <v>216.64</v>
      </c>
      <c r="AD15" s="27">
        <f t="shared" si="6"/>
        <v>51.08</v>
      </c>
      <c r="AE15" s="51">
        <f t="shared" si="21"/>
        <v>267.71999999999997</v>
      </c>
    </row>
    <row r="16" spans="1:31" ht="15" customHeight="1" x14ac:dyDescent="0.2">
      <c r="B16" s="42" t="s">
        <v>5</v>
      </c>
      <c r="C16" s="109">
        <v>2.5499999999999998</v>
      </c>
      <c r="D16" s="109">
        <v>0.85</v>
      </c>
      <c r="E16" s="325">
        <f t="shared" si="7"/>
        <v>462.67</v>
      </c>
      <c r="F16" s="325">
        <f t="shared" si="8"/>
        <v>116.17</v>
      </c>
      <c r="G16" s="29"/>
      <c r="H16" s="325">
        <f t="shared" si="9"/>
        <v>92.6</v>
      </c>
      <c r="I16" s="43">
        <f t="shared" si="0"/>
        <v>671.44</v>
      </c>
      <c r="K16" s="59">
        <f t="shared" si="1"/>
        <v>0.68907124985106638</v>
      </c>
      <c r="M16" s="42" t="s">
        <v>5</v>
      </c>
      <c r="N16" s="62">
        <f t="shared" si="10"/>
        <v>473.37</v>
      </c>
      <c r="O16" s="62">
        <f t="shared" si="11"/>
        <v>198.07</v>
      </c>
      <c r="P16" s="62">
        <f t="shared" si="12"/>
        <v>671.44</v>
      </c>
      <c r="Q16" s="111">
        <f t="shared" si="13"/>
        <v>473.37</v>
      </c>
      <c r="R16" s="324">
        <f t="shared" si="14"/>
        <v>1.7491000000000001</v>
      </c>
      <c r="S16" s="111">
        <f t="shared" si="3"/>
        <v>827.97</v>
      </c>
      <c r="T16" s="111">
        <f t="shared" si="4"/>
        <v>198.07</v>
      </c>
      <c r="U16" s="340">
        <f t="shared" si="15"/>
        <v>1026.04</v>
      </c>
      <c r="V16" s="8"/>
      <c r="W16" s="42" t="s">
        <v>5</v>
      </c>
      <c r="X16" s="39">
        <f t="shared" si="16"/>
        <v>82.25</v>
      </c>
      <c r="Y16" s="62">
        <f t="shared" si="17"/>
        <v>33.92</v>
      </c>
      <c r="Z16" s="39">
        <f t="shared" si="18"/>
        <v>116.17</v>
      </c>
      <c r="AA16" s="27">
        <f t="shared" si="19"/>
        <v>82.25</v>
      </c>
      <c r="AB16" s="307">
        <f t="shared" si="20"/>
        <v>1.7491000000000001</v>
      </c>
      <c r="AC16" s="27">
        <f t="shared" si="5"/>
        <v>143.86000000000001</v>
      </c>
      <c r="AD16" s="27">
        <f t="shared" si="6"/>
        <v>33.92</v>
      </c>
      <c r="AE16" s="51">
        <f t="shared" si="21"/>
        <v>177.78000000000003</v>
      </c>
    </row>
    <row r="17" spans="1:31" ht="15" customHeight="1" x14ac:dyDescent="0.2">
      <c r="B17" s="42" t="s">
        <v>6</v>
      </c>
      <c r="C17" s="109">
        <v>2.15</v>
      </c>
      <c r="D17" s="109">
        <v>0.85</v>
      </c>
      <c r="E17" s="325">
        <f t="shared" si="7"/>
        <v>390.1</v>
      </c>
      <c r="F17" s="325">
        <f t="shared" si="8"/>
        <v>116.17</v>
      </c>
      <c r="G17" s="29"/>
      <c r="H17" s="325">
        <f t="shared" si="9"/>
        <v>92.6</v>
      </c>
      <c r="I17" s="43">
        <f t="shared" si="0"/>
        <v>598.87</v>
      </c>
      <c r="K17" s="59">
        <f t="shared" si="1"/>
        <v>0.65139345767862811</v>
      </c>
      <c r="M17" s="42" t="s">
        <v>6</v>
      </c>
      <c r="N17" s="62">
        <f t="shared" si="10"/>
        <v>422.2</v>
      </c>
      <c r="O17" s="62">
        <f t="shared" si="11"/>
        <v>176.67</v>
      </c>
      <c r="P17" s="62">
        <f t="shared" si="12"/>
        <v>598.87</v>
      </c>
      <c r="Q17" s="111">
        <f t="shared" si="13"/>
        <v>422.2</v>
      </c>
      <c r="R17" s="324">
        <f t="shared" si="14"/>
        <v>1.7491000000000001</v>
      </c>
      <c r="S17" s="111">
        <f t="shared" si="3"/>
        <v>738.47</v>
      </c>
      <c r="T17" s="111">
        <f t="shared" si="4"/>
        <v>176.67</v>
      </c>
      <c r="U17" s="340">
        <f t="shared" si="15"/>
        <v>915.14</v>
      </c>
      <c r="V17" s="8"/>
      <c r="W17" s="42" t="s">
        <v>6</v>
      </c>
      <c r="X17" s="39">
        <f t="shared" si="16"/>
        <v>82.25</v>
      </c>
      <c r="Y17" s="62">
        <f t="shared" si="17"/>
        <v>33.92</v>
      </c>
      <c r="Z17" s="39">
        <f t="shared" si="18"/>
        <v>116.17</v>
      </c>
      <c r="AA17" s="27">
        <f t="shared" si="19"/>
        <v>82.25</v>
      </c>
      <c r="AB17" s="307">
        <f t="shared" si="20"/>
        <v>1.7491000000000001</v>
      </c>
      <c r="AC17" s="27">
        <f t="shared" si="5"/>
        <v>143.86000000000001</v>
      </c>
      <c r="AD17" s="27">
        <f t="shared" si="6"/>
        <v>33.92</v>
      </c>
      <c r="AE17" s="51">
        <f t="shared" si="21"/>
        <v>177.78000000000003</v>
      </c>
    </row>
    <row r="18" spans="1:31" ht="15" customHeight="1" x14ac:dyDescent="0.2">
      <c r="B18" s="42" t="s">
        <v>7</v>
      </c>
      <c r="C18" s="109">
        <v>2.4700000000000002</v>
      </c>
      <c r="D18" s="109">
        <v>0.55000000000000004</v>
      </c>
      <c r="E18" s="325">
        <f t="shared" si="7"/>
        <v>448.16</v>
      </c>
      <c r="F18" s="325">
        <f t="shared" si="8"/>
        <v>75.17</v>
      </c>
      <c r="G18" s="29"/>
      <c r="H18" s="325">
        <f t="shared" si="9"/>
        <v>92.6</v>
      </c>
      <c r="I18" s="43">
        <f t="shared" si="0"/>
        <v>615.93000000000006</v>
      </c>
      <c r="K18" s="59">
        <f t="shared" si="1"/>
        <v>0.72761515107236208</v>
      </c>
      <c r="M18" s="42" t="s">
        <v>7</v>
      </c>
      <c r="N18" s="62">
        <f t="shared" si="10"/>
        <v>434.23</v>
      </c>
      <c r="O18" s="62">
        <f t="shared" si="11"/>
        <v>181.7</v>
      </c>
      <c r="P18" s="62">
        <f t="shared" si="12"/>
        <v>615.93000000000006</v>
      </c>
      <c r="Q18" s="111">
        <f t="shared" si="13"/>
        <v>434.23</v>
      </c>
      <c r="R18" s="324">
        <f t="shared" si="14"/>
        <v>1.7491000000000001</v>
      </c>
      <c r="S18" s="111">
        <f t="shared" si="3"/>
        <v>759.51</v>
      </c>
      <c r="T18" s="111">
        <f t="shared" si="4"/>
        <v>181.7</v>
      </c>
      <c r="U18" s="340">
        <f t="shared" si="15"/>
        <v>941.21</v>
      </c>
      <c r="V18" s="8"/>
      <c r="W18" s="42" t="s">
        <v>7</v>
      </c>
      <c r="X18" s="39">
        <f t="shared" si="16"/>
        <v>53.22</v>
      </c>
      <c r="Y18" s="62">
        <f t="shared" si="17"/>
        <v>21.95</v>
      </c>
      <c r="Z18" s="39">
        <f t="shared" si="18"/>
        <v>75.17</v>
      </c>
      <c r="AA18" s="27">
        <f t="shared" si="19"/>
        <v>53.22</v>
      </c>
      <c r="AB18" s="307">
        <f t="shared" si="20"/>
        <v>1.7491000000000001</v>
      </c>
      <c r="AC18" s="27">
        <f t="shared" si="5"/>
        <v>93.09</v>
      </c>
      <c r="AD18" s="27">
        <f t="shared" si="6"/>
        <v>21.95</v>
      </c>
      <c r="AE18" s="51">
        <f t="shared" si="21"/>
        <v>115.04</v>
      </c>
    </row>
    <row r="19" spans="1:31" ht="15" customHeight="1" x14ac:dyDescent="0.2">
      <c r="B19" s="42" t="s">
        <v>8</v>
      </c>
      <c r="C19" s="109">
        <v>2.19</v>
      </c>
      <c r="D19" s="109">
        <v>0.55000000000000004</v>
      </c>
      <c r="E19" s="325">
        <f t="shared" si="7"/>
        <v>397.35</v>
      </c>
      <c r="F19" s="325">
        <f t="shared" si="8"/>
        <v>75.17</v>
      </c>
      <c r="G19" s="29"/>
      <c r="H19" s="325">
        <f t="shared" si="9"/>
        <v>92.6</v>
      </c>
      <c r="I19" s="43">
        <f t="shared" si="0"/>
        <v>565.12</v>
      </c>
      <c r="K19" s="59">
        <f t="shared" si="1"/>
        <v>0.703125</v>
      </c>
      <c r="M19" s="42" t="s">
        <v>8</v>
      </c>
      <c r="N19" s="62">
        <f t="shared" si="10"/>
        <v>398.41</v>
      </c>
      <c r="O19" s="62">
        <f t="shared" si="11"/>
        <v>166.71</v>
      </c>
      <c r="P19" s="62">
        <f t="shared" si="12"/>
        <v>565.12</v>
      </c>
      <c r="Q19" s="111">
        <f t="shared" si="13"/>
        <v>398.41</v>
      </c>
      <c r="R19" s="324">
        <f t="shared" si="14"/>
        <v>1.7491000000000001</v>
      </c>
      <c r="S19" s="111">
        <f t="shared" si="3"/>
        <v>696.86</v>
      </c>
      <c r="T19" s="111">
        <f t="shared" si="4"/>
        <v>166.71</v>
      </c>
      <c r="U19" s="340">
        <f t="shared" si="15"/>
        <v>863.57</v>
      </c>
      <c r="V19" s="8"/>
      <c r="W19" s="42" t="s">
        <v>8</v>
      </c>
      <c r="X19" s="39">
        <f t="shared" si="16"/>
        <v>53.22</v>
      </c>
      <c r="Y19" s="62">
        <f t="shared" si="17"/>
        <v>21.95</v>
      </c>
      <c r="Z19" s="39">
        <f t="shared" si="18"/>
        <v>75.17</v>
      </c>
      <c r="AA19" s="27">
        <f t="shared" si="19"/>
        <v>53.22</v>
      </c>
      <c r="AB19" s="307">
        <f t="shared" si="20"/>
        <v>1.7491000000000001</v>
      </c>
      <c r="AC19" s="27">
        <f t="shared" si="5"/>
        <v>93.09</v>
      </c>
      <c r="AD19" s="27">
        <f t="shared" si="6"/>
        <v>21.95</v>
      </c>
      <c r="AE19" s="51">
        <f t="shared" si="21"/>
        <v>115.04</v>
      </c>
    </row>
    <row r="20" spans="1:31" ht="15" customHeight="1" thickBot="1" x14ac:dyDescent="0.25">
      <c r="A20" s="21"/>
      <c r="B20" s="129" t="s">
        <v>9</v>
      </c>
      <c r="C20" s="130">
        <v>2.2599999999999998</v>
      </c>
      <c r="D20" s="130">
        <v>0.28000000000000003</v>
      </c>
      <c r="E20" s="326">
        <f t="shared" si="7"/>
        <v>410.05</v>
      </c>
      <c r="F20" s="326">
        <f t="shared" si="8"/>
        <v>38.270000000000003</v>
      </c>
      <c r="G20" s="30"/>
      <c r="H20" s="326">
        <f t="shared" si="9"/>
        <v>92.6</v>
      </c>
      <c r="I20" s="45">
        <f t="shared" si="0"/>
        <v>540.91999999999996</v>
      </c>
      <c r="J20" s="131"/>
      <c r="K20" s="132">
        <f t="shared" si="1"/>
        <v>0.75806034164016867</v>
      </c>
      <c r="L20" s="131"/>
      <c r="M20" s="129" t="s">
        <v>9</v>
      </c>
      <c r="N20" s="63">
        <f t="shared" si="10"/>
        <v>381.35</v>
      </c>
      <c r="O20" s="63">
        <f t="shared" si="11"/>
        <v>159.57</v>
      </c>
      <c r="P20" s="63">
        <f t="shared" si="12"/>
        <v>540.92000000000007</v>
      </c>
      <c r="Q20" s="138">
        <f t="shared" si="13"/>
        <v>381.35</v>
      </c>
      <c r="R20" s="341">
        <f t="shared" si="14"/>
        <v>1.7491000000000001</v>
      </c>
      <c r="S20" s="138">
        <f t="shared" si="3"/>
        <v>667.02</v>
      </c>
      <c r="T20" s="138">
        <f t="shared" si="4"/>
        <v>159.57</v>
      </c>
      <c r="U20" s="342">
        <f t="shared" si="15"/>
        <v>826.58999999999992</v>
      </c>
      <c r="V20" s="8"/>
      <c r="W20" s="129" t="s">
        <v>9</v>
      </c>
      <c r="X20" s="52">
        <f t="shared" si="16"/>
        <v>27.1</v>
      </c>
      <c r="Y20" s="63">
        <f t="shared" si="17"/>
        <v>11.17</v>
      </c>
      <c r="Z20" s="52">
        <f t="shared" si="18"/>
        <v>38.270000000000003</v>
      </c>
      <c r="AA20" s="28">
        <f t="shared" si="19"/>
        <v>27.1</v>
      </c>
      <c r="AB20" s="308">
        <f t="shared" si="20"/>
        <v>1.7491000000000001</v>
      </c>
      <c r="AC20" s="28">
        <f t="shared" si="5"/>
        <v>47.4</v>
      </c>
      <c r="AD20" s="28">
        <f t="shared" si="6"/>
        <v>11.17</v>
      </c>
      <c r="AE20" s="61">
        <f t="shared" si="21"/>
        <v>58.57</v>
      </c>
    </row>
    <row r="21" spans="1:31" ht="15" customHeight="1" x14ac:dyDescent="0.2">
      <c r="A21" s="147" t="s">
        <v>110</v>
      </c>
      <c r="B21" s="118" t="s">
        <v>10</v>
      </c>
      <c r="C21" s="119">
        <v>1.56</v>
      </c>
      <c r="D21" s="120">
        <v>1.87</v>
      </c>
      <c r="E21" s="120">
        <f t="shared" si="7"/>
        <v>283.05</v>
      </c>
      <c r="F21" s="120">
        <f t="shared" si="8"/>
        <v>255.57</v>
      </c>
      <c r="G21" s="122"/>
      <c r="H21" s="120">
        <f t="shared" si="9"/>
        <v>92.6</v>
      </c>
      <c r="I21" s="123">
        <f t="shared" ref="I21:I77" si="22">SUM(E21:H21)</f>
        <v>631.22</v>
      </c>
      <c r="K21" s="124">
        <f t="shared" ref="K21:K57" si="23">+E21/I21</f>
        <v>0.44841735052754983</v>
      </c>
      <c r="M21" s="118" t="s">
        <v>10</v>
      </c>
      <c r="N21" s="126">
        <f t="shared" si="10"/>
        <v>445.01</v>
      </c>
      <c r="O21" s="126">
        <f t="shared" si="11"/>
        <v>186.21</v>
      </c>
      <c r="P21" s="126">
        <f t="shared" si="12"/>
        <v>631.22</v>
      </c>
      <c r="Q21" s="136">
        <f t="shared" ref="Q21:Q34" si="24">+N21</f>
        <v>445.01</v>
      </c>
      <c r="R21" s="343">
        <f t="shared" si="14"/>
        <v>1.7491000000000001</v>
      </c>
      <c r="S21" s="136">
        <f t="shared" ref="S21:S34" si="25">ROUND(+Q21*R21,2)</f>
        <v>778.37</v>
      </c>
      <c r="T21" s="136">
        <f t="shared" ref="T21:T34" si="26">+O21</f>
        <v>186.21</v>
      </c>
      <c r="U21" s="344">
        <f t="shared" si="15"/>
        <v>964.58</v>
      </c>
      <c r="V21" s="8"/>
      <c r="W21" s="118" t="s">
        <v>10</v>
      </c>
      <c r="X21" s="125">
        <f t="shared" si="16"/>
        <v>180.94</v>
      </c>
      <c r="Y21" s="126">
        <f t="shared" si="17"/>
        <v>74.63</v>
      </c>
      <c r="Z21" s="125">
        <f t="shared" si="18"/>
        <v>255.57</v>
      </c>
      <c r="AA21" s="127">
        <f t="shared" si="19"/>
        <v>180.94</v>
      </c>
      <c r="AB21" s="309">
        <f t="shared" si="20"/>
        <v>1.7491000000000001</v>
      </c>
      <c r="AC21" s="127">
        <f t="shared" si="5"/>
        <v>316.48</v>
      </c>
      <c r="AD21" s="127">
        <f t="shared" si="6"/>
        <v>74.63</v>
      </c>
      <c r="AE21" s="128">
        <f t="shared" si="21"/>
        <v>391.11</v>
      </c>
    </row>
    <row r="22" spans="1:31" ht="14.25" x14ac:dyDescent="0.2">
      <c r="A22" s="146" t="s">
        <v>113</v>
      </c>
      <c r="B22" s="102" t="s">
        <v>11</v>
      </c>
      <c r="C22" s="110">
        <v>1.56</v>
      </c>
      <c r="D22" s="111">
        <v>1.87</v>
      </c>
      <c r="E22" s="325">
        <f t="shared" si="7"/>
        <v>283.05</v>
      </c>
      <c r="F22" s="325">
        <f t="shared" si="8"/>
        <v>255.57</v>
      </c>
      <c r="G22" s="29"/>
      <c r="H22" s="325">
        <f t="shared" si="9"/>
        <v>92.6</v>
      </c>
      <c r="I22" s="43">
        <f t="shared" si="22"/>
        <v>631.22</v>
      </c>
      <c r="K22" s="59">
        <f t="shared" si="23"/>
        <v>0.44841735052754983</v>
      </c>
      <c r="M22" s="102" t="s">
        <v>11</v>
      </c>
      <c r="N22" s="62">
        <f t="shared" si="10"/>
        <v>445.01</v>
      </c>
      <c r="O22" s="62">
        <f t="shared" si="11"/>
        <v>186.21</v>
      </c>
      <c r="P22" s="62">
        <f t="shared" si="12"/>
        <v>631.22</v>
      </c>
      <c r="Q22" s="111">
        <f t="shared" si="24"/>
        <v>445.01</v>
      </c>
      <c r="R22" s="324">
        <f t="shared" si="14"/>
        <v>1.7491000000000001</v>
      </c>
      <c r="S22" s="111">
        <f t="shared" si="25"/>
        <v>778.37</v>
      </c>
      <c r="T22" s="111">
        <f t="shared" si="26"/>
        <v>186.21</v>
      </c>
      <c r="U22" s="340">
        <f t="shared" si="15"/>
        <v>964.58</v>
      </c>
      <c r="V22" s="8"/>
      <c r="W22" s="102" t="s">
        <v>11</v>
      </c>
      <c r="X22" s="39">
        <f t="shared" si="16"/>
        <v>180.94</v>
      </c>
      <c r="Y22" s="62">
        <f t="shared" si="17"/>
        <v>74.63</v>
      </c>
      <c r="Z22" s="39">
        <f t="shared" si="18"/>
        <v>255.57</v>
      </c>
      <c r="AA22" s="27">
        <f t="shared" si="19"/>
        <v>180.94</v>
      </c>
      <c r="AB22" s="307">
        <f t="shared" si="20"/>
        <v>1.7491000000000001</v>
      </c>
      <c r="AC22" s="27">
        <f t="shared" si="5"/>
        <v>316.48</v>
      </c>
      <c r="AD22" s="27">
        <f t="shared" si="6"/>
        <v>74.63</v>
      </c>
      <c r="AE22" s="51">
        <f t="shared" si="21"/>
        <v>391.11</v>
      </c>
    </row>
    <row r="23" spans="1:31" ht="14.25" x14ac:dyDescent="0.2">
      <c r="B23" s="102" t="s">
        <v>12</v>
      </c>
      <c r="C23" s="110">
        <v>0.99</v>
      </c>
      <c r="D23" s="111">
        <v>1.87</v>
      </c>
      <c r="E23" s="325">
        <f t="shared" si="7"/>
        <v>179.63</v>
      </c>
      <c r="F23" s="325">
        <f t="shared" si="8"/>
        <v>255.57</v>
      </c>
      <c r="G23" s="29"/>
      <c r="H23" s="325">
        <f t="shared" si="9"/>
        <v>92.6</v>
      </c>
      <c r="I23" s="43">
        <f t="shared" si="22"/>
        <v>527.79999999999995</v>
      </c>
      <c r="K23" s="59">
        <f t="shared" si="23"/>
        <v>0.34033724895793865</v>
      </c>
      <c r="M23" s="102" t="s">
        <v>12</v>
      </c>
      <c r="N23" s="62">
        <f t="shared" si="10"/>
        <v>372.1</v>
      </c>
      <c r="O23" s="62">
        <f t="shared" si="11"/>
        <v>155.69999999999999</v>
      </c>
      <c r="P23" s="62">
        <f t="shared" si="12"/>
        <v>527.79999999999995</v>
      </c>
      <c r="Q23" s="111">
        <f t="shared" si="24"/>
        <v>372.1</v>
      </c>
      <c r="R23" s="324">
        <f t="shared" si="14"/>
        <v>1.7491000000000001</v>
      </c>
      <c r="S23" s="111">
        <f t="shared" si="25"/>
        <v>650.84</v>
      </c>
      <c r="T23" s="111">
        <f t="shared" si="26"/>
        <v>155.69999999999999</v>
      </c>
      <c r="U23" s="340">
        <f t="shared" si="15"/>
        <v>806.54</v>
      </c>
      <c r="V23" s="8"/>
      <c r="W23" s="102" t="s">
        <v>12</v>
      </c>
      <c r="X23" s="39">
        <f t="shared" si="16"/>
        <v>180.94</v>
      </c>
      <c r="Y23" s="62">
        <f t="shared" si="17"/>
        <v>74.63</v>
      </c>
      <c r="Z23" s="39">
        <f t="shared" si="18"/>
        <v>255.57</v>
      </c>
      <c r="AA23" s="27">
        <f t="shared" si="19"/>
        <v>180.94</v>
      </c>
      <c r="AB23" s="307">
        <f t="shared" si="20"/>
        <v>1.7491000000000001</v>
      </c>
      <c r="AC23" s="27">
        <f t="shared" si="5"/>
        <v>316.48</v>
      </c>
      <c r="AD23" s="27">
        <f t="shared" si="6"/>
        <v>74.63</v>
      </c>
      <c r="AE23" s="51">
        <f t="shared" si="21"/>
        <v>391.11</v>
      </c>
    </row>
    <row r="24" spans="1:31" ht="14.25" x14ac:dyDescent="0.2">
      <c r="B24" s="102" t="s">
        <v>13</v>
      </c>
      <c r="C24" s="110">
        <v>1.51</v>
      </c>
      <c r="D24" s="111">
        <v>1.28</v>
      </c>
      <c r="E24" s="325">
        <f t="shared" si="7"/>
        <v>273.97000000000003</v>
      </c>
      <c r="F24" s="325">
        <f t="shared" si="8"/>
        <v>174.94</v>
      </c>
      <c r="G24" s="29"/>
      <c r="H24" s="325">
        <f t="shared" si="9"/>
        <v>92.6</v>
      </c>
      <c r="I24" s="43">
        <f t="shared" si="22"/>
        <v>541.51</v>
      </c>
      <c r="K24" s="59">
        <f t="shared" si="23"/>
        <v>0.50593710180790763</v>
      </c>
      <c r="M24" s="102" t="s">
        <v>13</v>
      </c>
      <c r="N24" s="62">
        <f t="shared" si="10"/>
        <v>381.76</v>
      </c>
      <c r="O24" s="62">
        <f t="shared" si="11"/>
        <v>159.75</v>
      </c>
      <c r="P24" s="62">
        <f t="shared" si="12"/>
        <v>541.51</v>
      </c>
      <c r="Q24" s="111">
        <f t="shared" si="24"/>
        <v>381.76</v>
      </c>
      <c r="R24" s="324">
        <f t="shared" si="14"/>
        <v>1.7491000000000001</v>
      </c>
      <c r="S24" s="111">
        <f t="shared" si="25"/>
        <v>667.74</v>
      </c>
      <c r="T24" s="111">
        <f t="shared" si="26"/>
        <v>159.75</v>
      </c>
      <c r="U24" s="340">
        <f t="shared" si="15"/>
        <v>827.49</v>
      </c>
      <c r="V24" s="8"/>
      <c r="W24" s="102" t="s">
        <v>13</v>
      </c>
      <c r="X24" s="39">
        <f t="shared" si="16"/>
        <v>123.86</v>
      </c>
      <c r="Y24" s="62">
        <f t="shared" si="17"/>
        <v>51.08</v>
      </c>
      <c r="Z24" s="39">
        <f t="shared" si="18"/>
        <v>174.94</v>
      </c>
      <c r="AA24" s="27">
        <f t="shared" si="19"/>
        <v>123.86</v>
      </c>
      <c r="AB24" s="307">
        <f t="shared" si="20"/>
        <v>1.7491000000000001</v>
      </c>
      <c r="AC24" s="27">
        <f t="shared" si="5"/>
        <v>216.64</v>
      </c>
      <c r="AD24" s="27">
        <f t="shared" si="6"/>
        <v>51.08</v>
      </c>
      <c r="AE24" s="51">
        <f t="shared" si="21"/>
        <v>267.71999999999997</v>
      </c>
    </row>
    <row r="25" spans="1:31" ht="14.25" x14ac:dyDescent="0.2">
      <c r="B25" s="102" t="s">
        <v>14</v>
      </c>
      <c r="C25" s="110">
        <v>1.1100000000000001</v>
      </c>
      <c r="D25" s="111">
        <v>1.28</v>
      </c>
      <c r="E25" s="325">
        <f t="shared" si="7"/>
        <v>201.4</v>
      </c>
      <c r="F25" s="325">
        <f t="shared" si="8"/>
        <v>174.94</v>
      </c>
      <c r="G25" s="29"/>
      <c r="H25" s="325">
        <f t="shared" si="9"/>
        <v>92.6</v>
      </c>
      <c r="I25" s="43">
        <f t="shared" si="22"/>
        <v>468.94000000000005</v>
      </c>
      <c r="K25" s="59">
        <f t="shared" si="23"/>
        <v>0.42947925107689677</v>
      </c>
      <c r="M25" s="102" t="s">
        <v>14</v>
      </c>
      <c r="N25" s="62">
        <f t="shared" si="10"/>
        <v>330.6</v>
      </c>
      <c r="O25" s="62">
        <f t="shared" si="11"/>
        <v>138.34</v>
      </c>
      <c r="P25" s="62">
        <f t="shared" si="12"/>
        <v>468.94000000000005</v>
      </c>
      <c r="Q25" s="111">
        <f t="shared" si="24"/>
        <v>330.6</v>
      </c>
      <c r="R25" s="324">
        <f t="shared" si="14"/>
        <v>1.7491000000000001</v>
      </c>
      <c r="S25" s="111">
        <f t="shared" si="25"/>
        <v>578.25</v>
      </c>
      <c r="T25" s="111">
        <f t="shared" si="26"/>
        <v>138.34</v>
      </c>
      <c r="U25" s="340">
        <f t="shared" si="15"/>
        <v>716.59</v>
      </c>
      <c r="V25" s="8"/>
      <c r="W25" s="102" t="s">
        <v>14</v>
      </c>
      <c r="X25" s="39">
        <f t="shared" si="16"/>
        <v>123.86</v>
      </c>
      <c r="Y25" s="62">
        <f t="shared" si="17"/>
        <v>51.08</v>
      </c>
      <c r="Z25" s="39">
        <f t="shared" si="18"/>
        <v>174.94</v>
      </c>
      <c r="AA25" s="27">
        <f t="shared" si="19"/>
        <v>123.86</v>
      </c>
      <c r="AB25" s="307">
        <f t="shared" si="20"/>
        <v>1.7491000000000001</v>
      </c>
      <c r="AC25" s="27">
        <f t="shared" si="5"/>
        <v>216.64</v>
      </c>
      <c r="AD25" s="27">
        <f t="shared" si="6"/>
        <v>51.08</v>
      </c>
      <c r="AE25" s="51">
        <f t="shared" si="21"/>
        <v>267.71999999999997</v>
      </c>
    </row>
    <row r="26" spans="1:31" ht="14.25" x14ac:dyDescent="0.2">
      <c r="B26" s="102" t="s">
        <v>15</v>
      </c>
      <c r="C26" s="110">
        <v>1.1000000000000001</v>
      </c>
      <c r="D26" s="111">
        <v>1.28</v>
      </c>
      <c r="E26" s="325">
        <f t="shared" si="7"/>
        <v>199.58</v>
      </c>
      <c r="F26" s="325">
        <f t="shared" si="8"/>
        <v>174.94</v>
      </c>
      <c r="G26" s="29"/>
      <c r="H26" s="325">
        <f t="shared" si="9"/>
        <v>92.6</v>
      </c>
      <c r="I26" s="43">
        <f t="shared" si="22"/>
        <v>467.12</v>
      </c>
      <c r="K26" s="59">
        <f t="shared" si="23"/>
        <v>0.4272563795170406</v>
      </c>
      <c r="M26" s="102" t="s">
        <v>15</v>
      </c>
      <c r="N26" s="62">
        <f t="shared" si="10"/>
        <v>329.32</v>
      </c>
      <c r="O26" s="62">
        <f t="shared" si="11"/>
        <v>137.80000000000001</v>
      </c>
      <c r="P26" s="62">
        <f t="shared" si="12"/>
        <v>467.12</v>
      </c>
      <c r="Q26" s="111">
        <f t="shared" si="24"/>
        <v>329.32</v>
      </c>
      <c r="R26" s="324">
        <f t="shared" si="14"/>
        <v>1.7491000000000001</v>
      </c>
      <c r="S26" s="111">
        <f t="shared" si="25"/>
        <v>576.01</v>
      </c>
      <c r="T26" s="111">
        <f t="shared" si="26"/>
        <v>137.80000000000001</v>
      </c>
      <c r="U26" s="340">
        <f t="shared" si="15"/>
        <v>713.81</v>
      </c>
      <c r="V26" s="8"/>
      <c r="W26" s="102" t="s">
        <v>15</v>
      </c>
      <c r="X26" s="39">
        <f t="shared" si="16"/>
        <v>123.86</v>
      </c>
      <c r="Y26" s="62">
        <f t="shared" si="17"/>
        <v>51.08</v>
      </c>
      <c r="Z26" s="39">
        <f t="shared" si="18"/>
        <v>174.94</v>
      </c>
      <c r="AA26" s="27">
        <f t="shared" si="19"/>
        <v>123.86</v>
      </c>
      <c r="AB26" s="307">
        <f t="shared" si="20"/>
        <v>1.7491000000000001</v>
      </c>
      <c r="AC26" s="27">
        <f t="shared" si="5"/>
        <v>216.64</v>
      </c>
      <c r="AD26" s="27">
        <f t="shared" si="6"/>
        <v>51.08</v>
      </c>
      <c r="AE26" s="51">
        <f t="shared" si="21"/>
        <v>267.71999999999997</v>
      </c>
    </row>
    <row r="27" spans="1:31" ht="14.25" x14ac:dyDescent="0.2">
      <c r="B27" s="102" t="s">
        <v>16</v>
      </c>
      <c r="C27" s="110">
        <v>1.45</v>
      </c>
      <c r="D27" s="111">
        <v>0.85</v>
      </c>
      <c r="E27" s="325">
        <f t="shared" si="7"/>
        <v>263.08999999999997</v>
      </c>
      <c r="F27" s="325">
        <f t="shared" si="8"/>
        <v>116.17</v>
      </c>
      <c r="G27" s="29"/>
      <c r="H27" s="325">
        <f t="shared" si="9"/>
        <v>92.6</v>
      </c>
      <c r="I27" s="43">
        <f t="shared" si="22"/>
        <v>471.86</v>
      </c>
      <c r="K27" s="59">
        <f t="shared" si="23"/>
        <v>0.55755944559827064</v>
      </c>
      <c r="M27" s="102" t="s">
        <v>16</v>
      </c>
      <c r="N27" s="62">
        <f t="shared" si="10"/>
        <v>332.66</v>
      </c>
      <c r="O27" s="62">
        <f t="shared" si="11"/>
        <v>139.19999999999999</v>
      </c>
      <c r="P27" s="62">
        <f t="shared" si="12"/>
        <v>471.86</v>
      </c>
      <c r="Q27" s="111">
        <f t="shared" si="24"/>
        <v>332.66</v>
      </c>
      <c r="R27" s="324">
        <f t="shared" si="14"/>
        <v>1.7491000000000001</v>
      </c>
      <c r="S27" s="111">
        <f t="shared" si="25"/>
        <v>581.86</v>
      </c>
      <c r="T27" s="111">
        <f t="shared" si="26"/>
        <v>139.19999999999999</v>
      </c>
      <c r="U27" s="340">
        <f t="shared" si="15"/>
        <v>721.06</v>
      </c>
      <c r="V27" s="8"/>
      <c r="W27" s="102" t="s">
        <v>16</v>
      </c>
      <c r="X27" s="39">
        <f t="shared" si="16"/>
        <v>82.25</v>
      </c>
      <c r="Y27" s="62">
        <f t="shared" si="17"/>
        <v>33.92</v>
      </c>
      <c r="Z27" s="39">
        <f t="shared" si="18"/>
        <v>116.17</v>
      </c>
      <c r="AA27" s="27">
        <f t="shared" si="19"/>
        <v>82.25</v>
      </c>
      <c r="AB27" s="307">
        <f t="shared" si="20"/>
        <v>1.7491000000000001</v>
      </c>
      <c r="AC27" s="27">
        <f t="shared" si="5"/>
        <v>143.86000000000001</v>
      </c>
      <c r="AD27" s="27">
        <f t="shared" si="6"/>
        <v>33.92</v>
      </c>
      <c r="AE27" s="51">
        <f t="shared" si="21"/>
        <v>177.78000000000003</v>
      </c>
    </row>
    <row r="28" spans="1:31" ht="14.25" x14ac:dyDescent="0.2">
      <c r="B28" s="102" t="s">
        <v>17</v>
      </c>
      <c r="C28" s="110">
        <v>1.19</v>
      </c>
      <c r="D28" s="111">
        <v>0.85</v>
      </c>
      <c r="E28" s="325">
        <f t="shared" si="7"/>
        <v>215.91</v>
      </c>
      <c r="F28" s="325">
        <f t="shared" si="8"/>
        <v>116.17</v>
      </c>
      <c r="G28" s="29"/>
      <c r="H28" s="325">
        <f t="shared" si="9"/>
        <v>92.6</v>
      </c>
      <c r="I28" s="43">
        <f t="shared" si="22"/>
        <v>424.67999999999995</v>
      </c>
      <c r="K28" s="59">
        <f t="shared" si="23"/>
        <v>0.50840632947160225</v>
      </c>
      <c r="M28" s="102" t="s">
        <v>17</v>
      </c>
      <c r="N28" s="62">
        <f t="shared" si="10"/>
        <v>299.39999999999998</v>
      </c>
      <c r="O28" s="62">
        <f t="shared" si="11"/>
        <v>125.28</v>
      </c>
      <c r="P28" s="62">
        <f t="shared" si="12"/>
        <v>424.67999999999995</v>
      </c>
      <c r="Q28" s="111">
        <f t="shared" si="24"/>
        <v>299.39999999999998</v>
      </c>
      <c r="R28" s="324">
        <f t="shared" si="14"/>
        <v>1.7491000000000001</v>
      </c>
      <c r="S28" s="111">
        <f t="shared" si="25"/>
        <v>523.67999999999995</v>
      </c>
      <c r="T28" s="111">
        <f t="shared" si="26"/>
        <v>125.28</v>
      </c>
      <c r="U28" s="340">
        <f t="shared" si="15"/>
        <v>648.95999999999992</v>
      </c>
      <c r="V28" s="8"/>
      <c r="W28" s="102" t="s">
        <v>17</v>
      </c>
      <c r="X28" s="39">
        <f t="shared" si="16"/>
        <v>82.25</v>
      </c>
      <c r="Y28" s="62">
        <f t="shared" si="17"/>
        <v>33.92</v>
      </c>
      <c r="Z28" s="39">
        <f t="shared" si="18"/>
        <v>116.17</v>
      </c>
      <c r="AA28" s="27">
        <f t="shared" si="19"/>
        <v>82.25</v>
      </c>
      <c r="AB28" s="307">
        <f t="shared" si="20"/>
        <v>1.7491000000000001</v>
      </c>
      <c r="AC28" s="27">
        <f t="shared" si="5"/>
        <v>143.86000000000001</v>
      </c>
      <c r="AD28" s="27">
        <f t="shared" si="6"/>
        <v>33.92</v>
      </c>
      <c r="AE28" s="51">
        <f t="shared" si="21"/>
        <v>177.78000000000003</v>
      </c>
    </row>
    <row r="29" spans="1:31" ht="14.25" x14ac:dyDescent="0.2">
      <c r="B29" s="102" t="s">
        <v>18</v>
      </c>
      <c r="C29" s="110">
        <v>0.91</v>
      </c>
      <c r="D29" s="111">
        <v>0.85</v>
      </c>
      <c r="E29" s="325">
        <f t="shared" si="7"/>
        <v>165.11</v>
      </c>
      <c r="F29" s="325">
        <f t="shared" si="8"/>
        <v>116.17</v>
      </c>
      <c r="G29" s="29"/>
      <c r="H29" s="325">
        <f t="shared" si="9"/>
        <v>92.6</v>
      </c>
      <c r="I29" s="43">
        <f t="shared" si="22"/>
        <v>373.88</v>
      </c>
      <c r="K29" s="59">
        <f t="shared" si="23"/>
        <v>0.44161228201562003</v>
      </c>
      <c r="M29" s="102" t="s">
        <v>18</v>
      </c>
      <c r="N29" s="62">
        <f t="shared" si="10"/>
        <v>263.58999999999997</v>
      </c>
      <c r="O29" s="62">
        <f t="shared" si="11"/>
        <v>110.29</v>
      </c>
      <c r="P29" s="62">
        <f t="shared" si="12"/>
        <v>373.88</v>
      </c>
      <c r="Q29" s="111">
        <f t="shared" si="24"/>
        <v>263.58999999999997</v>
      </c>
      <c r="R29" s="324">
        <f t="shared" si="14"/>
        <v>1.7491000000000001</v>
      </c>
      <c r="S29" s="111">
        <f t="shared" si="25"/>
        <v>461.05</v>
      </c>
      <c r="T29" s="111">
        <f t="shared" si="26"/>
        <v>110.29</v>
      </c>
      <c r="U29" s="340">
        <f t="shared" si="15"/>
        <v>571.34</v>
      </c>
      <c r="V29" s="8"/>
      <c r="W29" s="102" t="s">
        <v>18</v>
      </c>
      <c r="X29" s="39">
        <f t="shared" si="16"/>
        <v>82.25</v>
      </c>
      <c r="Y29" s="62">
        <f t="shared" si="17"/>
        <v>33.92</v>
      </c>
      <c r="Z29" s="39">
        <f t="shared" si="18"/>
        <v>116.17</v>
      </c>
      <c r="AA29" s="27">
        <f t="shared" si="19"/>
        <v>82.25</v>
      </c>
      <c r="AB29" s="307">
        <f t="shared" si="20"/>
        <v>1.7491000000000001</v>
      </c>
      <c r="AC29" s="27">
        <f t="shared" si="5"/>
        <v>143.86000000000001</v>
      </c>
      <c r="AD29" s="27">
        <f t="shared" si="6"/>
        <v>33.92</v>
      </c>
      <c r="AE29" s="51">
        <f t="shared" si="21"/>
        <v>177.78000000000003</v>
      </c>
    </row>
    <row r="30" spans="1:31" ht="14.25" x14ac:dyDescent="0.2">
      <c r="B30" s="102" t="s">
        <v>19</v>
      </c>
      <c r="C30" s="110">
        <v>1.36</v>
      </c>
      <c r="D30" s="111">
        <v>0.55000000000000004</v>
      </c>
      <c r="E30" s="325">
        <f t="shared" si="7"/>
        <v>246.76</v>
      </c>
      <c r="F30" s="325">
        <f t="shared" si="8"/>
        <v>75.17</v>
      </c>
      <c r="G30" s="29"/>
      <c r="H30" s="325">
        <f t="shared" si="9"/>
        <v>92.6</v>
      </c>
      <c r="I30" s="43">
        <f t="shared" si="22"/>
        <v>414.53</v>
      </c>
      <c r="K30" s="59">
        <f t="shared" si="23"/>
        <v>0.59527657829348901</v>
      </c>
      <c r="M30" s="102" t="s">
        <v>19</v>
      </c>
      <c r="N30" s="62">
        <f t="shared" si="10"/>
        <v>292.24</v>
      </c>
      <c r="O30" s="62">
        <f t="shared" si="11"/>
        <v>122.29</v>
      </c>
      <c r="P30" s="62">
        <f t="shared" si="12"/>
        <v>414.53000000000003</v>
      </c>
      <c r="Q30" s="111">
        <f t="shared" si="24"/>
        <v>292.24</v>
      </c>
      <c r="R30" s="324">
        <f t="shared" si="14"/>
        <v>1.7491000000000001</v>
      </c>
      <c r="S30" s="111">
        <f t="shared" si="25"/>
        <v>511.16</v>
      </c>
      <c r="T30" s="111">
        <f t="shared" si="26"/>
        <v>122.29</v>
      </c>
      <c r="U30" s="340">
        <f t="shared" si="15"/>
        <v>633.45000000000005</v>
      </c>
      <c r="V30" s="8"/>
      <c r="W30" s="102" t="s">
        <v>19</v>
      </c>
      <c r="X30" s="39">
        <f t="shared" si="16"/>
        <v>53.22</v>
      </c>
      <c r="Y30" s="62">
        <f t="shared" si="17"/>
        <v>21.95</v>
      </c>
      <c r="Z30" s="39">
        <f t="shared" si="18"/>
        <v>75.17</v>
      </c>
      <c r="AA30" s="27">
        <f t="shared" si="19"/>
        <v>53.22</v>
      </c>
      <c r="AB30" s="307">
        <f t="shared" si="20"/>
        <v>1.7491000000000001</v>
      </c>
      <c r="AC30" s="27">
        <f t="shared" si="5"/>
        <v>93.09</v>
      </c>
      <c r="AD30" s="27">
        <f t="shared" si="6"/>
        <v>21.95</v>
      </c>
      <c r="AE30" s="51">
        <f t="shared" si="21"/>
        <v>115.04</v>
      </c>
    </row>
    <row r="31" spans="1:31" ht="14.25" x14ac:dyDescent="0.2">
      <c r="B31" s="102" t="s">
        <v>20</v>
      </c>
      <c r="C31" s="110">
        <v>1.22</v>
      </c>
      <c r="D31" s="111">
        <v>0.55000000000000004</v>
      </c>
      <c r="E31" s="325">
        <f t="shared" si="7"/>
        <v>221.36</v>
      </c>
      <c r="F31" s="325">
        <f t="shared" si="8"/>
        <v>75.17</v>
      </c>
      <c r="G31" s="29"/>
      <c r="H31" s="325">
        <f t="shared" si="9"/>
        <v>92.6</v>
      </c>
      <c r="I31" s="43">
        <f t="shared" si="22"/>
        <v>389.13</v>
      </c>
      <c r="K31" s="59">
        <f t="shared" si="23"/>
        <v>0.56885873615501248</v>
      </c>
      <c r="M31" s="102" t="s">
        <v>20</v>
      </c>
      <c r="N31" s="62">
        <f t="shared" si="10"/>
        <v>274.33999999999997</v>
      </c>
      <c r="O31" s="62">
        <f t="shared" si="11"/>
        <v>114.79</v>
      </c>
      <c r="P31" s="62">
        <f t="shared" si="12"/>
        <v>389.13</v>
      </c>
      <c r="Q31" s="111">
        <f t="shared" si="24"/>
        <v>274.33999999999997</v>
      </c>
      <c r="R31" s="324">
        <f t="shared" si="14"/>
        <v>1.7491000000000001</v>
      </c>
      <c r="S31" s="111">
        <f t="shared" si="25"/>
        <v>479.85</v>
      </c>
      <c r="T31" s="111">
        <f t="shared" si="26"/>
        <v>114.79</v>
      </c>
      <c r="U31" s="340">
        <f t="shared" si="15"/>
        <v>594.64</v>
      </c>
      <c r="V31" s="8"/>
      <c r="W31" s="102" t="s">
        <v>20</v>
      </c>
      <c r="X31" s="39">
        <f t="shared" si="16"/>
        <v>53.22</v>
      </c>
      <c r="Y31" s="62">
        <f t="shared" si="17"/>
        <v>21.95</v>
      </c>
      <c r="Z31" s="39">
        <f t="shared" si="18"/>
        <v>75.17</v>
      </c>
      <c r="AA31" s="27">
        <f t="shared" si="19"/>
        <v>53.22</v>
      </c>
      <c r="AB31" s="307">
        <f t="shared" si="20"/>
        <v>1.7491000000000001</v>
      </c>
      <c r="AC31" s="27">
        <f t="shared" si="5"/>
        <v>93.09</v>
      </c>
      <c r="AD31" s="27">
        <f t="shared" si="6"/>
        <v>21.95</v>
      </c>
      <c r="AE31" s="51">
        <f t="shared" si="21"/>
        <v>115.04</v>
      </c>
    </row>
    <row r="32" spans="1:31" ht="14.25" x14ac:dyDescent="0.2">
      <c r="B32" s="102" t="s">
        <v>21</v>
      </c>
      <c r="C32" s="110">
        <v>0.84</v>
      </c>
      <c r="D32" s="111">
        <v>0.55000000000000004</v>
      </c>
      <c r="E32" s="325">
        <f t="shared" si="7"/>
        <v>152.41</v>
      </c>
      <c r="F32" s="325">
        <f t="shared" si="8"/>
        <v>75.17</v>
      </c>
      <c r="G32" s="29"/>
      <c r="H32" s="325">
        <f t="shared" si="9"/>
        <v>92.6</v>
      </c>
      <c r="I32" s="43">
        <f t="shared" si="22"/>
        <v>320.17999999999995</v>
      </c>
      <c r="K32" s="59">
        <f t="shared" si="23"/>
        <v>0.47601349241051916</v>
      </c>
      <c r="M32" s="102" t="s">
        <v>21</v>
      </c>
      <c r="N32" s="62">
        <f t="shared" si="10"/>
        <v>225.73</v>
      </c>
      <c r="O32" s="62">
        <f t="shared" si="11"/>
        <v>94.45</v>
      </c>
      <c r="P32" s="62">
        <f t="shared" si="12"/>
        <v>320.18</v>
      </c>
      <c r="Q32" s="111">
        <f t="shared" si="24"/>
        <v>225.73</v>
      </c>
      <c r="R32" s="324">
        <f t="shared" si="14"/>
        <v>1.7491000000000001</v>
      </c>
      <c r="S32" s="111">
        <f t="shared" si="25"/>
        <v>394.82</v>
      </c>
      <c r="T32" s="111">
        <f t="shared" si="26"/>
        <v>94.45</v>
      </c>
      <c r="U32" s="340">
        <f t="shared" si="15"/>
        <v>489.27</v>
      </c>
      <c r="V32" s="8"/>
      <c r="W32" s="102" t="s">
        <v>21</v>
      </c>
      <c r="X32" s="39">
        <f t="shared" si="16"/>
        <v>53.22</v>
      </c>
      <c r="Y32" s="62">
        <f t="shared" si="17"/>
        <v>21.95</v>
      </c>
      <c r="Z32" s="39">
        <f t="shared" si="18"/>
        <v>75.17</v>
      </c>
      <c r="AA32" s="27">
        <f t="shared" si="19"/>
        <v>53.22</v>
      </c>
      <c r="AB32" s="307">
        <f t="shared" si="20"/>
        <v>1.7491000000000001</v>
      </c>
      <c r="AC32" s="27">
        <f t="shared" si="5"/>
        <v>93.09</v>
      </c>
      <c r="AD32" s="27">
        <f t="shared" si="6"/>
        <v>21.95</v>
      </c>
      <c r="AE32" s="51">
        <f t="shared" si="21"/>
        <v>115.04</v>
      </c>
    </row>
    <row r="33" spans="1:31" ht="14.25" x14ac:dyDescent="0.2">
      <c r="B33" s="102" t="s">
        <v>22</v>
      </c>
      <c r="C33" s="110">
        <v>1.5</v>
      </c>
      <c r="D33" s="111">
        <v>0.28000000000000003</v>
      </c>
      <c r="E33" s="325">
        <f t="shared" si="7"/>
        <v>272.16000000000003</v>
      </c>
      <c r="F33" s="325">
        <f t="shared" si="8"/>
        <v>38.270000000000003</v>
      </c>
      <c r="G33" s="29"/>
      <c r="H33" s="325">
        <f t="shared" si="9"/>
        <v>92.6</v>
      </c>
      <c r="I33" s="43">
        <f t="shared" si="22"/>
        <v>403.03</v>
      </c>
      <c r="K33" s="59">
        <f t="shared" si="23"/>
        <v>0.67528471825918679</v>
      </c>
      <c r="M33" s="102" t="s">
        <v>22</v>
      </c>
      <c r="N33" s="62">
        <f t="shared" si="10"/>
        <v>284.14</v>
      </c>
      <c r="O33" s="62">
        <f t="shared" si="11"/>
        <v>118.89</v>
      </c>
      <c r="P33" s="62">
        <f t="shared" si="12"/>
        <v>403.03</v>
      </c>
      <c r="Q33" s="111">
        <f t="shared" si="24"/>
        <v>284.14</v>
      </c>
      <c r="R33" s="324">
        <f t="shared" si="14"/>
        <v>1.7491000000000001</v>
      </c>
      <c r="S33" s="111">
        <f t="shared" si="25"/>
        <v>496.99</v>
      </c>
      <c r="T33" s="111">
        <f t="shared" si="26"/>
        <v>118.89</v>
      </c>
      <c r="U33" s="340">
        <f t="shared" si="15"/>
        <v>615.88</v>
      </c>
      <c r="V33" s="8"/>
      <c r="W33" s="102" t="s">
        <v>22</v>
      </c>
      <c r="X33" s="39">
        <f t="shared" si="16"/>
        <v>27.1</v>
      </c>
      <c r="Y33" s="62">
        <f t="shared" si="17"/>
        <v>11.17</v>
      </c>
      <c r="Z33" s="39">
        <f t="shared" si="18"/>
        <v>38.270000000000003</v>
      </c>
      <c r="AA33" s="27">
        <f t="shared" si="19"/>
        <v>27.1</v>
      </c>
      <c r="AB33" s="307">
        <f t="shared" si="20"/>
        <v>1.7491000000000001</v>
      </c>
      <c r="AC33" s="27">
        <f t="shared" si="5"/>
        <v>47.4</v>
      </c>
      <c r="AD33" s="27">
        <f t="shared" si="6"/>
        <v>11.17</v>
      </c>
      <c r="AE33" s="51">
        <f t="shared" si="21"/>
        <v>58.57</v>
      </c>
    </row>
    <row r="34" spans="1:31" ht="15" thickBot="1" x14ac:dyDescent="0.25">
      <c r="A34" s="21"/>
      <c r="B34" s="103" t="s">
        <v>23</v>
      </c>
      <c r="C34" s="137">
        <v>0.71</v>
      </c>
      <c r="D34" s="138">
        <v>0.28000000000000003</v>
      </c>
      <c r="E34" s="326">
        <f t="shared" si="7"/>
        <v>128.82</v>
      </c>
      <c r="F34" s="326">
        <f t="shared" si="8"/>
        <v>38.270000000000003</v>
      </c>
      <c r="G34" s="30"/>
      <c r="H34" s="326">
        <f t="shared" si="9"/>
        <v>92.6</v>
      </c>
      <c r="I34" s="45">
        <f t="shared" si="22"/>
        <v>259.69</v>
      </c>
      <c r="J34" s="131"/>
      <c r="K34" s="132">
        <f t="shared" si="23"/>
        <v>0.49605298625283989</v>
      </c>
      <c r="L34" s="131"/>
      <c r="M34" s="103" t="s">
        <v>23</v>
      </c>
      <c r="N34" s="63">
        <f t="shared" si="10"/>
        <v>183.08</v>
      </c>
      <c r="O34" s="63">
        <f t="shared" si="11"/>
        <v>76.61</v>
      </c>
      <c r="P34" s="63">
        <f t="shared" si="12"/>
        <v>259.69</v>
      </c>
      <c r="Q34" s="138">
        <f t="shared" si="24"/>
        <v>183.08</v>
      </c>
      <c r="R34" s="341">
        <f t="shared" si="14"/>
        <v>1.7491000000000001</v>
      </c>
      <c r="S34" s="138">
        <f t="shared" si="25"/>
        <v>320.23</v>
      </c>
      <c r="T34" s="138">
        <f t="shared" si="26"/>
        <v>76.61</v>
      </c>
      <c r="U34" s="342">
        <f t="shared" si="15"/>
        <v>396.84000000000003</v>
      </c>
      <c r="V34" s="8"/>
      <c r="W34" s="103" t="s">
        <v>23</v>
      </c>
      <c r="X34" s="52">
        <f t="shared" si="16"/>
        <v>27.1</v>
      </c>
      <c r="Y34" s="63">
        <f t="shared" si="17"/>
        <v>11.17</v>
      </c>
      <c r="Z34" s="52">
        <f t="shared" si="18"/>
        <v>38.270000000000003</v>
      </c>
      <c r="AA34" s="28">
        <f t="shared" si="19"/>
        <v>27.1</v>
      </c>
      <c r="AB34" s="308">
        <f t="shared" si="20"/>
        <v>1.7491000000000001</v>
      </c>
      <c r="AC34" s="28">
        <f t="shared" si="5"/>
        <v>47.4</v>
      </c>
      <c r="AD34" s="28">
        <f t="shared" si="6"/>
        <v>11.17</v>
      </c>
      <c r="AE34" s="61">
        <f t="shared" si="21"/>
        <v>58.57</v>
      </c>
    </row>
    <row r="35" spans="1:31" ht="14.25" x14ac:dyDescent="0.2">
      <c r="A35" s="147" t="s">
        <v>112</v>
      </c>
      <c r="B35" s="134" t="s">
        <v>73</v>
      </c>
      <c r="C35" s="135">
        <v>3.58</v>
      </c>
      <c r="D35" s="136"/>
      <c r="E35" s="120">
        <f t="shared" si="7"/>
        <v>649.55999999999995</v>
      </c>
      <c r="F35" s="327"/>
      <c r="G35" s="120">
        <f>+$G$8</f>
        <v>18</v>
      </c>
      <c r="H35" s="120">
        <f t="shared" si="9"/>
        <v>92.6</v>
      </c>
      <c r="I35" s="123">
        <f t="shared" si="22"/>
        <v>760.16</v>
      </c>
      <c r="K35" s="124">
        <f t="shared" si="23"/>
        <v>0.85450431488107759</v>
      </c>
      <c r="M35" s="144" t="s">
        <v>73</v>
      </c>
      <c r="N35" s="126">
        <f t="shared" si="10"/>
        <v>535.91</v>
      </c>
      <c r="O35" s="126">
        <f t="shared" si="11"/>
        <v>224.25</v>
      </c>
      <c r="P35" s="126">
        <f t="shared" si="12"/>
        <v>760.16</v>
      </c>
      <c r="Q35" s="136">
        <f t="shared" ref="Q35:Q57" si="27">+N35</f>
        <v>535.91</v>
      </c>
      <c r="R35" s="343">
        <f t="shared" si="14"/>
        <v>1.7491000000000001</v>
      </c>
      <c r="S35" s="136">
        <f t="shared" ref="S35:S57" si="28">ROUND(+Q35*R35,2)</f>
        <v>937.36</v>
      </c>
      <c r="T35" s="136">
        <f t="shared" ref="T35:T57" si="29">+O35</f>
        <v>224.25</v>
      </c>
      <c r="U35" s="344">
        <f t="shared" ref="U35:U57" si="30">+S35+T35</f>
        <v>1161.6100000000001</v>
      </c>
      <c r="V35" s="8"/>
      <c r="W35" s="144" t="s">
        <v>73</v>
      </c>
      <c r="X35" s="125">
        <f>ROUND(+G35*$X$8,2)</f>
        <v>12.74</v>
      </c>
      <c r="Y35" s="126">
        <f>ROUND(+G35*$Y$8,2)</f>
        <v>5.26</v>
      </c>
      <c r="Z35" s="125">
        <f t="shared" si="18"/>
        <v>18</v>
      </c>
      <c r="AA35" s="127">
        <f t="shared" si="19"/>
        <v>12.74</v>
      </c>
      <c r="AB35" s="309">
        <f t="shared" si="20"/>
        <v>1.7491000000000001</v>
      </c>
      <c r="AC35" s="127">
        <f t="shared" si="5"/>
        <v>22.28</v>
      </c>
      <c r="AD35" s="127">
        <f t="shared" si="6"/>
        <v>5.26</v>
      </c>
      <c r="AE35" s="128">
        <f t="shared" si="21"/>
        <v>27.54</v>
      </c>
    </row>
    <row r="36" spans="1:31" ht="14.25" x14ac:dyDescent="0.2">
      <c r="B36" s="104" t="s">
        <v>74</v>
      </c>
      <c r="C36" s="110">
        <v>2.67</v>
      </c>
      <c r="D36" s="111"/>
      <c r="E36" s="325">
        <f t="shared" si="7"/>
        <v>484.44</v>
      </c>
      <c r="F36" s="328"/>
      <c r="G36" s="325">
        <f t="shared" ref="G36:G77" si="31">+$G$8</f>
        <v>18</v>
      </c>
      <c r="H36" s="325">
        <f t="shared" si="9"/>
        <v>92.6</v>
      </c>
      <c r="I36" s="43">
        <f t="shared" si="22"/>
        <v>595.04</v>
      </c>
      <c r="K36" s="59">
        <f t="shared" si="23"/>
        <v>0.8141301425114279</v>
      </c>
      <c r="M36" s="105" t="s">
        <v>74</v>
      </c>
      <c r="N36" s="62">
        <f t="shared" si="10"/>
        <v>419.5</v>
      </c>
      <c r="O36" s="62">
        <f t="shared" si="11"/>
        <v>175.54</v>
      </c>
      <c r="P36" s="62">
        <f t="shared" si="12"/>
        <v>595.04</v>
      </c>
      <c r="Q36" s="111">
        <f t="shared" si="27"/>
        <v>419.5</v>
      </c>
      <c r="R36" s="324">
        <f t="shared" si="14"/>
        <v>1.7491000000000001</v>
      </c>
      <c r="S36" s="111">
        <f t="shared" si="28"/>
        <v>733.75</v>
      </c>
      <c r="T36" s="111">
        <f t="shared" si="29"/>
        <v>175.54</v>
      </c>
      <c r="U36" s="340">
        <f t="shared" si="30"/>
        <v>909.29</v>
      </c>
      <c r="V36" s="8"/>
      <c r="W36" s="105" t="s">
        <v>74</v>
      </c>
      <c r="X36" s="39">
        <f t="shared" ref="X36:X77" si="32">ROUND(+G36*$X$8,2)</f>
        <v>12.74</v>
      </c>
      <c r="Y36" s="62">
        <f t="shared" ref="Y36:Y77" si="33">ROUND(+G36*$Y$8,2)</f>
        <v>5.26</v>
      </c>
      <c r="Z36" s="39">
        <f t="shared" si="18"/>
        <v>18</v>
      </c>
      <c r="AA36" s="27">
        <f t="shared" si="19"/>
        <v>12.74</v>
      </c>
      <c r="AB36" s="307">
        <f t="shared" si="20"/>
        <v>1.7491000000000001</v>
      </c>
      <c r="AC36" s="27">
        <f t="shared" si="5"/>
        <v>22.28</v>
      </c>
      <c r="AD36" s="27">
        <f t="shared" si="6"/>
        <v>5.26</v>
      </c>
      <c r="AE36" s="51">
        <f t="shared" si="21"/>
        <v>27.54</v>
      </c>
    </row>
    <row r="37" spans="1:31" ht="15" thickBot="1" x14ac:dyDescent="0.25">
      <c r="A37" s="21"/>
      <c r="B37" s="139" t="s">
        <v>75</v>
      </c>
      <c r="C37" s="137">
        <v>2.3199999999999998</v>
      </c>
      <c r="D37" s="138"/>
      <c r="E37" s="326">
        <f t="shared" si="7"/>
        <v>420.94</v>
      </c>
      <c r="F37" s="329"/>
      <c r="G37" s="326">
        <f t="shared" si="31"/>
        <v>18</v>
      </c>
      <c r="H37" s="326">
        <f t="shared" si="9"/>
        <v>92.6</v>
      </c>
      <c r="I37" s="45">
        <f t="shared" si="22"/>
        <v>531.54</v>
      </c>
      <c r="J37" s="131"/>
      <c r="K37" s="132">
        <f t="shared" si="23"/>
        <v>0.79192534898596534</v>
      </c>
      <c r="L37" s="131"/>
      <c r="M37" s="145" t="s">
        <v>75</v>
      </c>
      <c r="N37" s="63">
        <f t="shared" si="10"/>
        <v>374.74</v>
      </c>
      <c r="O37" s="63">
        <f t="shared" si="11"/>
        <v>156.80000000000001</v>
      </c>
      <c r="P37" s="63">
        <f t="shared" si="12"/>
        <v>531.54</v>
      </c>
      <c r="Q37" s="138">
        <f t="shared" si="27"/>
        <v>374.74</v>
      </c>
      <c r="R37" s="341">
        <f t="shared" si="14"/>
        <v>1.7491000000000001</v>
      </c>
      <c r="S37" s="138">
        <f t="shared" si="28"/>
        <v>655.46</v>
      </c>
      <c r="T37" s="138">
        <f t="shared" si="29"/>
        <v>156.80000000000001</v>
      </c>
      <c r="U37" s="342">
        <f t="shared" si="30"/>
        <v>812.26</v>
      </c>
      <c r="V37" s="8"/>
      <c r="W37" s="145" t="s">
        <v>75</v>
      </c>
      <c r="X37" s="52">
        <f t="shared" si="32"/>
        <v>12.74</v>
      </c>
      <c r="Y37" s="63">
        <f t="shared" si="33"/>
        <v>5.26</v>
      </c>
      <c r="Z37" s="52">
        <f t="shared" si="18"/>
        <v>18</v>
      </c>
      <c r="AA37" s="28">
        <f t="shared" si="19"/>
        <v>12.74</v>
      </c>
      <c r="AB37" s="308">
        <f t="shared" si="20"/>
        <v>1.7491000000000001</v>
      </c>
      <c r="AC37" s="28">
        <f t="shared" si="5"/>
        <v>22.28</v>
      </c>
      <c r="AD37" s="28">
        <f t="shared" si="6"/>
        <v>5.26</v>
      </c>
      <c r="AE37" s="61">
        <f t="shared" si="21"/>
        <v>27.54</v>
      </c>
    </row>
    <row r="38" spans="1:31" ht="14.25" x14ac:dyDescent="0.2">
      <c r="A38" s="147" t="s">
        <v>97</v>
      </c>
      <c r="B38" s="134" t="s">
        <v>76</v>
      </c>
      <c r="C38" s="135">
        <v>2.2200000000000002</v>
      </c>
      <c r="D38" s="136"/>
      <c r="E38" s="120">
        <f t="shared" si="7"/>
        <v>402.8</v>
      </c>
      <c r="F38" s="327"/>
      <c r="G38" s="120">
        <f t="shared" si="31"/>
        <v>18</v>
      </c>
      <c r="H38" s="120">
        <f t="shared" si="9"/>
        <v>92.6</v>
      </c>
      <c r="I38" s="123">
        <f t="shared" si="22"/>
        <v>513.4</v>
      </c>
      <c r="K38" s="124">
        <f t="shared" si="23"/>
        <v>0.7845734320218154</v>
      </c>
      <c r="M38" s="144" t="s">
        <v>76</v>
      </c>
      <c r="N38" s="126">
        <f t="shared" si="10"/>
        <v>361.95</v>
      </c>
      <c r="O38" s="126">
        <f t="shared" si="11"/>
        <v>151.44999999999999</v>
      </c>
      <c r="P38" s="126">
        <f t="shared" si="12"/>
        <v>513.4</v>
      </c>
      <c r="Q38" s="136">
        <f t="shared" si="27"/>
        <v>361.95</v>
      </c>
      <c r="R38" s="343">
        <f t="shared" si="14"/>
        <v>1.7491000000000001</v>
      </c>
      <c r="S38" s="136">
        <f t="shared" si="28"/>
        <v>633.09</v>
      </c>
      <c r="T38" s="136">
        <f t="shared" si="29"/>
        <v>151.44999999999999</v>
      </c>
      <c r="U38" s="344">
        <f t="shared" si="30"/>
        <v>784.54</v>
      </c>
      <c r="V38" s="8"/>
      <c r="W38" s="144" t="s">
        <v>76</v>
      </c>
      <c r="X38" s="125">
        <f t="shared" si="32"/>
        <v>12.74</v>
      </c>
      <c r="Y38" s="126">
        <f t="shared" si="33"/>
        <v>5.26</v>
      </c>
      <c r="Z38" s="125">
        <f t="shared" si="18"/>
        <v>18</v>
      </c>
      <c r="AA38" s="127">
        <f t="shared" si="19"/>
        <v>12.74</v>
      </c>
      <c r="AB38" s="309">
        <f t="shared" si="20"/>
        <v>1.7491000000000001</v>
      </c>
      <c r="AC38" s="127">
        <f t="shared" si="5"/>
        <v>22.28</v>
      </c>
      <c r="AD38" s="127">
        <f t="shared" si="6"/>
        <v>5.26</v>
      </c>
      <c r="AE38" s="128">
        <f t="shared" si="21"/>
        <v>27.54</v>
      </c>
    </row>
    <row r="39" spans="1:31" ht="14.25" x14ac:dyDescent="0.2">
      <c r="A39" s="147" t="s">
        <v>98</v>
      </c>
      <c r="B39" s="104" t="s">
        <v>77</v>
      </c>
      <c r="C39" s="110">
        <v>1.74</v>
      </c>
      <c r="D39" s="111"/>
      <c r="E39" s="325">
        <f t="shared" si="7"/>
        <v>315.70999999999998</v>
      </c>
      <c r="F39" s="328"/>
      <c r="G39" s="325">
        <f t="shared" si="31"/>
        <v>18</v>
      </c>
      <c r="H39" s="325">
        <f t="shared" si="9"/>
        <v>92.6</v>
      </c>
      <c r="I39" s="43">
        <f t="shared" si="22"/>
        <v>426.30999999999995</v>
      </c>
      <c r="K39" s="59">
        <f t="shared" si="23"/>
        <v>0.74056437803476349</v>
      </c>
      <c r="M39" s="105" t="s">
        <v>77</v>
      </c>
      <c r="N39" s="62">
        <f t="shared" si="10"/>
        <v>300.55</v>
      </c>
      <c r="O39" s="62">
        <f t="shared" si="11"/>
        <v>125.76</v>
      </c>
      <c r="P39" s="62">
        <f t="shared" si="12"/>
        <v>426.31</v>
      </c>
      <c r="Q39" s="111">
        <f t="shared" si="27"/>
        <v>300.55</v>
      </c>
      <c r="R39" s="324">
        <f t="shared" si="14"/>
        <v>1.7491000000000001</v>
      </c>
      <c r="S39" s="111">
        <f t="shared" si="28"/>
        <v>525.69000000000005</v>
      </c>
      <c r="T39" s="111">
        <f t="shared" si="29"/>
        <v>125.76</v>
      </c>
      <c r="U39" s="340">
        <f t="shared" si="30"/>
        <v>651.45000000000005</v>
      </c>
      <c r="V39" s="8"/>
      <c r="W39" s="105" t="s">
        <v>77</v>
      </c>
      <c r="X39" s="39">
        <f t="shared" si="32"/>
        <v>12.74</v>
      </c>
      <c r="Y39" s="62">
        <f t="shared" si="33"/>
        <v>5.26</v>
      </c>
      <c r="Z39" s="39">
        <f t="shared" si="18"/>
        <v>18</v>
      </c>
      <c r="AA39" s="27">
        <f t="shared" si="19"/>
        <v>12.74</v>
      </c>
      <c r="AB39" s="307">
        <f t="shared" si="20"/>
        <v>1.7491000000000001</v>
      </c>
      <c r="AC39" s="27">
        <f t="shared" si="5"/>
        <v>22.28</v>
      </c>
      <c r="AD39" s="27">
        <f t="shared" si="6"/>
        <v>5.26</v>
      </c>
      <c r="AE39" s="51">
        <f t="shared" si="21"/>
        <v>27.54</v>
      </c>
    </row>
    <row r="40" spans="1:31" ht="14.25" x14ac:dyDescent="0.2">
      <c r="B40" s="104" t="s">
        <v>78</v>
      </c>
      <c r="C40" s="110">
        <v>2.04</v>
      </c>
      <c r="D40" s="111"/>
      <c r="E40" s="325">
        <f t="shared" si="7"/>
        <v>370.14</v>
      </c>
      <c r="F40" s="328"/>
      <c r="G40" s="325">
        <f t="shared" si="31"/>
        <v>18</v>
      </c>
      <c r="H40" s="325">
        <f t="shared" si="9"/>
        <v>92.6</v>
      </c>
      <c r="I40" s="43">
        <f t="shared" si="22"/>
        <v>480.74</v>
      </c>
      <c r="K40" s="59">
        <f t="shared" si="23"/>
        <v>0.76993801223114366</v>
      </c>
      <c r="M40" s="105" t="s">
        <v>78</v>
      </c>
      <c r="N40" s="62">
        <f t="shared" si="10"/>
        <v>338.92</v>
      </c>
      <c r="O40" s="62">
        <f t="shared" si="11"/>
        <v>141.82</v>
      </c>
      <c r="P40" s="62">
        <f t="shared" si="12"/>
        <v>480.74</v>
      </c>
      <c r="Q40" s="111">
        <f t="shared" si="27"/>
        <v>338.92</v>
      </c>
      <c r="R40" s="324">
        <f t="shared" si="14"/>
        <v>1.7491000000000001</v>
      </c>
      <c r="S40" s="111">
        <f t="shared" si="28"/>
        <v>592.79999999999995</v>
      </c>
      <c r="T40" s="111">
        <f t="shared" si="29"/>
        <v>141.82</v>
      </c>
      <c r="U40" s="340">
        <f t="shared" si="30"/>
        <v>734.61999999999989</v>
      </c>
      <c r="V40" s="8"/>
      <c r="W40" s="105" t="s">
        <v>78</v>
      </c>
      <c r="X40" s="39">
        <f t="shared" si="32"/>
        <v>12.74</v>
      </c>
      <c r="Y40" s="62">
        <f t="shared" si="33"/>
        <v>5.26</v>
      </c>
      <c r="Z40" s="39">
        <f t="shared" si="18"/>
        <v>18</v>
      </c>
      <c r="AA40" s="27">
        <f t="shared" si="19"/>
        <v>12.74</v>
      </c>
      <c r="AB40" s="307">
        <f t="shared" si="20"/>
        <v>1.7491000000000001</v>
      </c>
      <c r="AC40" s="27">
        <f t="shared" si="5"/>
        <v>22.28</v>
      </c>
      <c r="AD40" s="27">
        <f t="shared" si="6"/>
        <v>5.26</v>
      </c>
      <c r="AE40" s="51">
        <f t="shared" si="21"/>
        <v>27.54</v>
      </c>
    </row>
    <row r="41" spans="1:31" ht="14.25" x14ac:dyDescent="0.2">
      <c r="B41" s="104" t="s">
        <v>79</v>
      </c>
      <c r="C41" s="110">
        <v>1.6</v>
      </c>
      <c r="D41" s="111"/>
      <c r="E41" s="325">
        <f t="shared" si="7"/>
        <v>290.3</v>
      </c>
      <c r="F41" s="328"/>
      <c r="G41" s="325">
        <f t="shared" si="31"/>
        <v>18</v>
      </c>
      <c r="H41" s="325">
        <f t="shared" si="9"/>
        <v>92.6</v>
      </c>
      <c r="I41" s="43">
        <f t="shared" si="22"/>
        <v>400.9</v>
      </c>
      <c r="K41" s="59">
        <f t="shared" si="23"/>
        <v>0.72412072836118735</v>
      </c>
      <c r="M41" s="105" t="s">
        <v>79</v>
      </c>
      <c r="N41" s="62">
        <f t="shared" si="10"/>
        <v>282.63</v>
      </c>
      <c r="O41" s="62">
        <f t="shared" si="11"/>
        <v>118.27</v>
      </c>
      <c r="P41" s="62">
        <f t="shared" si="12"/>
        <v>400.9</v>
      </c>
      <c r="Q41" s="111">
        <f t="shared" si="27"/>
        <v>282.63</v>
      </c>
      <c r="R41" s="324">
        <f t="shared" si="14"/>
        <v>1.7491000000000001</v>
      </c>
      <c r="S41" s="111">
        <f t="shared" si="28"/>
        <v>494.35</v>
      </c>
      <c r="T41" s="111">
        <f t="shared" si="29"/>
        <v>118.27</v>
      </c>
      <c r="U41" s="340">
        <f t="shared" si="30"/>
        <v>612.62</v>
      </c>
      <c r="V41" s="8"/>
      <c r="W41" s="105" t="s">
        <v>79</v>
      </c>
      <c r="X41" s="39">
        <f t="shared" si="32"/>
        <v>12.74</v>
      </c>
      <c r="Y41" s="62">
        <f t="shared" si="33"/>
        <v>5.26</v>
      </c>
      <c r="Z41" s="39">
        <f t="shared" si="18"/>
        <v>18</v>
      </c>
      <c r="AA41" s="27">
        <f t="shared" si="19"/>
        <v>12.74</v>
      </c>
      <c r="AB41" s="307">
        <f t="shared" si="20"/>
        <v>1.7491000000000001</v>
      </c>
      <c r="AC41" s="27">
        <f t="shared" si="5"/>
        <v>22.28</v>
      </c>
      <c r="AD41" s="27">
        <f t="shared" si="6"/>
        <v>5.26</v>
      </c>
      <c r="AE41" s="51">
        <f t="shared" si="21"/>
        <v>27.54</v>
      </c>
    </row>
    <row r="42" spans="1:31" ht="14.25" x14ac:dyDescent="0.2">
      <c r="B42" s="104" t="s">
        <v>80</v>
      </c>
      <c r="C42" s="110">
        <v>1.89</v>
      </c>
      <c r="D42" s="111"/>
      <c r="E42" s="325">
        <f t="shared" si="7"/>
        <v>342.92</v>
      </c>
      <c r="F42" s="328"/>
      <c r="G42" s="325">
        <f t="shared" si="31"/>
        <v>18</v>
      </c>
      <c r="H42" s="325">
        <f t="shared" si="9"/>
        <v>92.6</v>
      </c>
      <c r="I42" s="43">
        <f t="shared" si="22"/>
        <v>453.52</v>
      </c>
      <c r="K42" s="59">
        <f t="shared" si="23"/>
        <v>0.75612982889398495</v>
      </c>
      <c r="M42" s="105" t="s">
        <v>80</v>
      </c>
      <c r="N42" s="62">
        <f t="shared" si="10"/>
        <v>319.73</v>
      </c>
      <c r="O42" s="62">
        <f t="shared" si="11"/>
        <v>133.79</v>
      </c>
      <c r="P42" s="62">
        <f t="shared" si="12"/>
        <v>453.52</v>
      </c>
      <c r="Q42" s="111">
        <f t="shared" si="27"/>
        <v>319.73</v>
      </c>
      <c r="R42" s="324">
        <f t="shared" si="14"/>
        <v>1.7491000000000001</v>
      </c>
      <c r="S42" s="111">
        <f t="shared" si="28"/>
        <v>559.24</v>
      </c>
      <c r="T42" s="111">
        <f t="shared" si="29"/>
        <v>133.79</v>
      </c>
      <c r="U42" s="340">
        <f t="shared" si="30"/>
        <v>693.03</v>
      </c>
      <c r="V42" s="8"/>
      <c r="W42" s="105" t="s">
        <v>80</v>
      </c>
      <c r="X42" s="39">
        <f t="shared" si="32"/>
        <v>12.74</v>
      </c>
      <c r="Y42" s="62">
        <f t="shared" si="33"/>
        <v>5.26</v>
      </c>
      <c r="Z42" s="39">
        <f t="shared" si="18"/>
        <v>18</v>
      </c>
      <c r="AA42" s="27">
        <f t="shared" si="19"/>
        <v>12.74</v>
      </c>
      <c r="AB42" s="307">
        <f t="shared" si="20"/>
        <v>1.7491000000000001</v>
      </c>
      <c r="AC42" s="27">
        <f t="shared" si="5"/>
        <v>22.28</v>
      </c>
      <c r="AD42" s="27">
        <f t="shared" si="6"/>
        <v>5.26</v>
      </c>
      <c r="AE42" s="51">
        <f t="shared" si="21"/>
        <v>27.54</v>
      </c>
    </row>
    <row r="43" spans="1:31" ht="14.25" x14ac:dyDescent="0.2">
      <c r="B43" s="104" t="s">
        <v>81</v>
      </c>
      <c r="C43" s="110">
        <v>1.48</v>
      </c>
      <c r="D43" s="111"/>
      <c r="E43" s="325">
        <f t="shared" si="7"/>
        <v>268.52999999999997</v>
      </c>
      <c r="F43" s="328"/>
      <c r="G43" s="325">
        <f t="shared" si="31"/>
        <v>18</v>
      </c>
      <c r="H43" s="325">
        <f t="shared" si="9"/>
        <v>92.6</v>
      </c>
      <c r="I43" s="43">
        <f t="shared" si="22"/>
        <v>379.13</v>
      </c>
      <c r="K43" s="59">
        <f t="shared" si="23"/>
        <v>0.70827948197188295</v>
      </c>
      <c r="M43" s="105" t="s">
        <v>81</v>
      </c>
      <c r="N43" s="62">
        <f t="shared" si="10"/>
        <v>267.29000000000002</v>
      </c>
      <c r="O43" s="62">
        <f t="shared" si="11"/>
        <v>111.84</v>
      </c>
      <c r="P43" s="62">
        <f t="shared" si="12"/>
        <v>379.13</v>
      </c>
      <c r="Q43" s="111">
        <f t="shared" si="27"/>
        <v>267.29000000000002</v>
      </c>
      <c r="R43" s="324">
        <f t="shared" si="14"/>
        <v>1.7491000000000001</v>
      </c>
      <c r="S43" s="111">
        <f t="shared" si="28"/>
        <v>467.52</v>
      </c>
      <c r="T43" s="111">
        <f t="shared" si="29"/>
        <v>111.84</v>
      </c>
      <c r="U43" s="340">
        <f t="shared" si="30"/>
        <v>579.36</v>
      </c>
      <c r="V43" s="8"/>
      <c r="W43" s="105" t="s">
        <v>81</v>
      </c>
      <c r="X43" s="39">
        <f t="shared" si="32"/>
        <v>12.74</v>
      </c>
      <c r="Y43" s="62">
        <f t="shared" si="33"/>
        <v>5.26</v>
      </c>
      <c r="Z43" s="39">
        <f t="shared" si="18"/>
        <v>18</v>
      </c>
      <c r="AA43" s="27">
        <f t="shared" si="19"/>
        <v>12.74</v>
      </c>
      <c r="AB43" s="307">
        <f t="shared" si="20"/>
        <v>1.7491000000000001</v>
      </c>
      <c r="AC43" s="27">
        <f t="shared" si="5"/>
        <v>22.28</v>
      </c>
      <c r="AD43" s="27">
        <f t="shared" si="6"/>
        <v>5.26</v>
      </c>
      <c r="AE43" s="51">
        <f t="shared" si="21"/>
        <v>27.54</v>
      </c>
    </row>
    <row r="44" spans="1:31" ht="14.25" x14ac:dyDescent="0.2">
      <c r="B44" s="104" t="s">
        <v>82</v>
      </c>
      <c r="C44" s="110">
        <v>1.86</v>
      </c>
      <c r="D44" s="111"/>
      <c r="E44" s="325">
        <f t="shared" si="7"/>
        <v>337.48</v>
      </c>
      <c r="F44" s="328"/>
      <c r="G44" s="325">
        <f t="shared" si="31"/>
        <v>18</v>
      </c>
      <c r="H44" s="325">
        <f t="shared" si="9"/>
        <v>92.6</v>
      </c>
      <c r="I44" s="43">
        <f t="shared" si="22"/>
        <v>448.08000000000004</v>
      </c>
      <c r="K44" s="59">
        <f t="shared" si="23"/>
        <v>0.75316907695054447</v>
      </c>
      <c r="M44" s="105" t="s">
        <v>82</v>
      </c>
      <c r="N44" s="62">
        <f t="shared" si="10"/>
        <v>315.89999999999998</v>
      </c>
      <c r="O44" s="62">
        <f t="shared" si="11"/>
        <v>132.18</v>
      </c>
      <c r="P44" s="62">
        <f t="shared" si="12"/>
        <v>448.08</v>
      </c>
      <c r="Q44" s="111">
        <f t="shared" si="27"/>
        <v>315.89999999999998</v>
      </c>
      <c r="R44" s="324">
        <f t="shared" si="14"/>
        <v>1.7491000000000001</v>
      </c>
      <c r="S44" s="111">
        <f t="shared" si="28"/>
        <v>552.54</v>
      </c>
      <c r="T44" s="111">
        <f t="shared" si="29"/>
        <v>132.18</v>
      </c>
      <c r="U44" s="340">
        <f t="shared" si="30"/>
        <v>684.72</v>
      </c>
      <c r="V44" s="8"/>
      <c r="W44" s="105" t="s">
        <v>82</v>
      </c>
      <c r="X44" s="39">
        <f t="shared" si="32"/>
        <v>12.74</v>
      </c>
      <c r="Y44" s="62">
        <f t="shared" si="33"/>
        <v>5.26</v>
      </c>
      <c r="Z44" s="39">
        <f t="shared" si="18"/>
        <v>18</v>
      </c>
      <c r="AA44" s="27">
        <f t="shared" si="19"/>
        <v>12.74</v>
      </c>
      <c r="AB44" s="307">
        <f t="shared" si="20"/>
        <v>1.7491000000000001</v>
      </c>
      <c r="AC44" s="27">
        <f t="shared" si="5"/>
        <v>22.28</v>
      </c>
      <c r="AD44" s="27">
        <f t="shared" si="6"/>
        <v>5.26</v>
      </c>
      <c r="AE44" s="51">
        <f t="shared" si="21"/>
        <v>27.54</v>
      </c>
    </row>
    <row r="45" spans="1:31" ht="15" thickBot="1" x14ac:dyDescent="0.25">
      <c r="A45" s="21"/>
      <c r="B45" s="139" t="s">
        <v>83</v>
      </c>
      <c r="C45" s="137">
        <v>1.46</v>
      </c>
      <c r="D45" s="138"/>
      <c r="E45" s="326">
        <f t="shared" si="7"/>
        <v>264.89999999999998</v>
      </c>
      <c r="F45" s="329"/>
      <c r="G45" s="326">
        <f t="shared" si="31"/>
        <v>18</v>
      </c>
      <c r="H45" s="326">
        <f t="shared" si="9"/>
        <v>92.6</v>
      </c>
      <c r="I45" s="45">
        <f t="shared" si="22"/>
        <v>375.5</v>
      </c>
      <c r="J45" s="131"/>
      <c r="K45" s="132">
        <f t="shared" si="23"/>
        <v>0.70545938748335546</v>
      </c>
      <c r="L45" s="131"/>
      <c r="M45" s="145" t="s">
        <v>83</v>
      </c>
      <c r="N45" s="63">
        <f t="shared" si="10"/>
        <v>264.73</v>
      </c>
      <c r="O45" s="63">
        <f t="shared" si="11"/>
        <v>110.77</v>
      </c>
      <c r="P45" s="63">
        <f t="shared" si="12"/>
        <v>375.5</v>
      </c>
      <c r="Q45" s="138">
        <f t="shared" si="27"/>
        <v>264.73</v>
      </c>
      <c r="R45" s="341">
        <f t="shared" si="14"/>
        <v>1.7491000000000001</v>
      </c>
      <c r="S45" s="138">
        <f t="shared" si="28"/>
        <v>463.04</v>
      </c>
      <c r="T45" s="138">
        <f t="shared" si="29"/>
        <v>110.77</v>
      </c>
      <c r="U45" s="342">
        <f t="shared" si="30"/>
        <v>573.81000000000006</v>
      </c>
      <c r="V45" s="8"/>
      <c r="W45" s="145" t="s">
        <v>83</v>
      </c>
      <c r="X45" s="52">
        <f t="shared" si="32"/>
        <v>12.74</v>
      </c>
      <c r="Y45" s="63">
        <f t="shared" si="33"/>
        <v>5.26</v>
      </c>
      <c r="Z45" s="52">
        <f t="shared" si="18"/>
        <v>18</v>
      </c>
      <c r="AA45" s="28">
        <f t="shared" si="19"/>
        <v>12.74</v>
      </c>
      <c r="AB45" s="308">
        <f t="shared" si="20"/>
        <v>1.7491000000000001</v>
      </c>
      <c r="AC45" s="28">
        <f t="shared" si="5"/>
        <v>22.28</v>
      </c>
      <c r="AD45" s="28">
        <f t="shared" si="6"/>
        <v>5.26</v>
      </c>
      <c r="AE45" s="61">
        <f t="shared" si="21"/>
        <v>27.54</v>
      </c>
    </row>
    <row r="46" spans="1:31" ht="14.25" x14ac:dyDescent="0.2">
      <c r="A46" s="147" t="s">
        <v>97</v>
      </c>
      <c r="B46" s="134" t="s">
        <v>84</v>
      </c>
      <c r="C46" s="135">
        <v>1.96</v>
      </c>
      <c r="D46" s="136"/>
      <c r="E46" s="120">
        <f t="shared" si="7"/>
        <v>355.62</v>
      </c>
      <c r="F46" s="327"/>
      <c r="G46" s="120">
        <f t="shared" si="31"/>
        <v>18</v>
      </c>
      <c r="H46" s="120">
        <f t="shared" si="9"/>
        <v>92.6</v>
      </c>
      <c r="I46" s="123">
        <f t="shared" si="22"/>
        <v>466.22</v>
      </c>
      <c r="K46" s="124">
        <f t="shared" si="23"/>
        <v>0.76277293981382177</v>
      </c>
      <c r="M46" s="144" t="s">
        <v>84</v>
      </c>
      <c r="N46" s="126">
        <f t="shared" si="10"/>
        <v>328.69</v>
      </c>
      <c r="O46" s="126">
        <f t="shared" si="11"/>
        <v>137.53</v>
      </c>
      <c r="P46" s="126">
        <f t="shared" si="12"/>
        <v>466.22</v>
      </c>
      <c r="Q46" s="136">
        <f t="shared" si="27"/>
        <v>328.69</v>
      </c>
      <c r="R46" s="343">
        <f t="shared" si="14"/>
        <v>1.7491000000000001</v>
      </c>
      <c r="S46" s="136">
        <f t="shared" si="28"/>
        <v>574.91</v>
      </c>
      <c r="T46" s="136">
        <f t="shared" si="29"/>
        <v>137.53</v>
      </c>
      <c r="U46" s="344">
        <f t="shared" si="30"/>
        <v>712.43999999999994</v>
      </c>
      <c r="V46" s="8"/>
      <c r="W46" s="144" t="s">
        <v>84</v>
      </c>
      <c r="X46" s="125">
        <f t="shared" si="32"/>
        <v>12.74</v>
      </c>
      <c r="Y46" s="126">
        <f t="shared" si="33"/>
        <v>5.26</v>
      </c>
      <c r="Z46" s="125">
        <f t="shared" si="18"/>
        <v>18</v>
      </c>
      <c r="AA46" s="127">
        <f t="shared" si="19"/>
        <v>12.74</v>
      </c>
      <c r="AB46" s="309">
        <f t="shared" si="20"/>
        <v>1.7491000000000001</v>
      </c>
      <c r="AC46" s="127">
        <f t="shared" si="5"/>
        <v>22.28</v>
      </c>
      <c r="AD46" s="127">
        <f t="shared" si="6"/>
        <v>5.26</v>
      </c>
      <c r="AE46" s="128">
        <f t="shared" si="21"/>
        <v>27.54</v>
      </c>
    </row>
    <row r="47" spans="1:31" ht="14.25" x14ac:dyDescent="0.2">
      <c r="A47" s="147" t="s">
        <v>99</v>
      </c>
      <c r="B47" s="104" t="s">
        <v>85</v>
      </c>
      <c r="C47" s="110">
        <v>1.54</v>
      </c>
      <c r="D47" s="111"/>
      <c r="E47" s="325">
        <f t="shared" si="7"/>
        <v>279.42</v>
      </c>
      <c r="F47" s="328"/>
      <c r="G47" s="325">
        <f t="shared" si="31"/>
        <v>18</v>
      </c>
      <c r="H47" s="325">
        <f t="shared" si="9"/>
        <v>92.6</v>
      </c>
      <c r="I47" s="43">
        <f t="shared" si="22"/>
        <v>390.02</v>
      </c>
      <c r="K47" s="59">
        <f t="shared" si="23"/>
        <v>0.71642479872827047</v>
      </c>
      <c r="M47" s="105" t="s">
        <v>85</v>
      </c>
      <c r="N47" s="62">
        <f t="shared" si="10"/>
        <v>274.95999999999998</v>
      </c>
      <c r="O47" s="62">
        <f t="shared" si="11"/>
        <v>115.06</v>
      </c>
      <c r="P47" s="62">
        <f t="shared" si="12"/>
        <v>390.02</v>
      </c>
      <c r="Q47" s="111">
        <f t="shared" si="27"/>
        <v>274.95999999999998</v>
      </c>
      <c r="R47" s="324">
        <f t="shared" si="14"/>
        <v>1.7491000000000001</v>
      </c>
      <c r="S47" s="111">
        <f t="shared" si="28"/>
        <v>480.93</v>
      </c>
      <c r="T47" s="111">
        <f t="shared" si="29"/>
        <v>115.06</v>
      </c>
      <c r="U47" s="340">
        <f t="shared" si="30"/>
        <v>595.99</v>
      </c>
      <c r="V47" s="8"/>
      <c r="W47" s="105" t="s">
        <v>85</v>
      </c>
      <c r="X47" s="39">
        <f t="shared" si="32"/>
        <v>12.74</v>
      </c>
      <c r="Y47" s="62">
        <f t="shared" si="33"/>
        <v>5.26</v>
      </c>
      <c r="Z47" s="39">
        <f t="shared" si="18"/>
        <v>18</v>
      </c>
      <c r="AA47" s="27">
        <f t="shared" si="19"/>
        <v>12.74</v>
      </c>
      <c r="AB47" s="307">
        <f t="shared" si="20"/>
        <v>1.7491000000000001</v>
      </c>
      <c r="AC47" s="27">
        <f t="shared" si="5"/>
        <v>22.28</v>
      </c>
      <c r="AD47" s="27">
        <f t="shared" si="6"/>
        <v>5.26</v>
      </c>
      <c r="AE47" s="51">
        <f t="shared" si="21"/>
        <v>27.54</v>
      </c>
    </row>
    <row r="48" spans="1:31" ht="14.25" x14ac:dyDescent="0.2">
      <c r="B48" s="104" t="s">
        <v>86</v>
      </c>
      <c r="C48" s="110">
        <v>1.86</v>
      </c>
      <c r="D48" s="111"/>
      <c r="E48" s="325">
        <f t="shared" si="7"/>
        <v>337.48</v>
      </c>
      <c r="F48" s="328"/>
      <c r="G48" s="325">
        <f t="shared" si="31"/>
        <v>18</v>
      </c>
      <c r="H48" s="325">
        <f t="shared" si="9"/>
        <v>92.6</v>
      </c>
      <c r="I48" s="43">
        <f t="shared" si="22"/>
        <v>448.08000000000004</v>
      </c>
      <c r="K48" s="59">
        <f t="shared" si="23"/>
        <v>0.75316907695054447</v>
      </c>
      <c r="M48" s="105" t="s">
        <v>86</v>
      </c>
      <c r="N48" s="62">
        <f t="shared" si="10"/>
        <v>315.89999999999998</v>
      </c>
      <c r="O48" s="62">
        <f t="shared" si="11"/>
        <v>132.18</v>
      </c>
      <c r="P48" s="62">
        <f t="shared" si="12"/>
        <v>448.08</v>
      </c>
      <c r="Q48" s="111">
        <f t="shared" si="27"/>
        <v>315.89999999999998</v>
      </c>
      <c r="R48" s="324">
        <f t="shared" si="14"/>
        <v>1.7491000000000001</v>
      </c>
      <c r="S48" s="111">
        <f t="shared" si="28"/>
        <v>552.54</v>
      </c>
      <c r="T48" s="111">
        <f t="shared" si="29"/>
        <v>132.18</v>
      </c>
      <c r="U48" s="340">
        <f t="shared" si="30"/>
        <v>684.72</v>
      </c>
      <c r="V48" s="8"/>
      <c r="W48" s="105" t="s">
        <v>86</v>
      </c>
      <c r="X48" s="39">
        <f t="shared" si="32"/>
        <v>12.74</v>
      </c>
      <c r="Y48" s="62">
        <f t="shared" si="33"/>
        <v>5.26</v>
      </c>
      <c r="Z48" s="39">
        <f t="shared" si="18"/>
        <v>18</v>
      </c>
      <c r="AA48" s="27">
        <f t="shared" si="19"/>
        <v>12.74</v>
      </c>
      <c r="AB48" s="307">
        <f t="shared" si="20"/>
        <v>1.7491000000000001</v>
      </c>
      <c r="AC48" s="27">
        <f t="shared" si="5"/>
        <v>22.28</v>
      </c>
      <c r="AD48" s="27">
        <f t="shared" si="6"/>
        <v>5.26</v>
      </c>
      <c r="AE48" s="51">
        <f t="shared" si="21"/>
        <v>27.54</v>
      </c>
    </row>
    <row r="49" spans="1:31" ht="14.25" x14ac:dyDescent="0.2">
      <c r="B49" s="104" t="s">
        <v>87</v>
      </c>
      <c r="C49" s="110">
        <v>1.46</v>
      </c>
      <c r="D49" s="111"/>
      <c r="E49" s="325">
        <f t="shared" si="7"/>
        <v>264.89999999999998</v>
      </c>
      <c r="F49" s="328"/>
      <c r="G49" s="325">
        <f t="shared" si="31"/>
        <v>18</v>
      </c>
      <c r="H49" s="325">
        <f t="shared" si="9"/>
        <v>92.6</v>
      </c>
      <c r="I49" s="43">
        <f t="shared" si="22"/>
        <v>375.5</v>
      </c>
      <c r="K49" s="59">
        <f t="shared" si="23"/>
        <v>0.70545938748335546</v>
      </c>
      <c r="M49" s="105" t="s">
        <v>87</v>
      </c>
      <c r="N49" s="62">
        <f t="shared" si="10"/>
        <v>264.73</v>
      </c>
      <c r="O49" s="62">
        <f t="shared" si="11"/>
        <v>110.77</v>
      </c>
      <c r="P49" s="62">
        <f t="shared" si="12"/>
        <v>375.5</v>
      </c>
      <c r="Q49" s="111">
        <f t="shared" si="27"/>
        <v>264.73</v>
      </c>
      <c r="R49" s="324">
        <f t="shared" si="14"/>
        <v>1.7491000000000001</v>
      </c>
      <c r="S49" s="111">
        <f t="shared" si="28"/>
        <v>463.04</v>
      </c>
      <c r="T49" s="111">
        <f t="shared" si="29"/>
        <v>110.77</v>
      </c>
      <c r="U49" s="340">
        <f t="shared" si="30"/>
        <v>573.81000000000006</v>
      </c>
      <c r="V49" s="8"/>
      <c r="W49" s="105" t="s">
        <v>87</v>
      </c>
      <c r="X49" s="39">
        <f t="shared" si="32"/>
        <v>12.74</v>
      </c>
      <c r="Y49" s="62">
        <f t="shared" si="33"/>
        <v>5.26</v>
      </c>
      <c r="Z49" s="39">
        <f t="shared" si="18"/>
        <v>18</v>
      </c>
      <c r="AA49" s="27">
        <f t="shared" si="19"/>
        <v>12.74</v>
      </c>
      <c r="AB49" s="307">
        <f t="shared" si="20"/>
        <v>1.7491000000000001</v>
      </c>
      <c r="AC49" s="27">
        <f t="shared" si="5"/>
        <v>22.28</v>
      </c>
      <c r="AD49" s="27">
        <f t="shared" si="6"/>
        <v>5.26</v>
      </c>
      <c r="AE49" s="51">
        <f t="shared" si="21"/>
        <v>27.54</v>
      </c>
    </row>
    <row r="50" spans="1:31" ht="14.25" x14ac:dyDescent="0.2">
      <c r="B50" s="104" t="s">
        <v>89</v>
      </c>
      <c r="C50" s="110">
        <v>1.56</v>
      </c>
      <c r="D50" s="111"/>
      <c r="E50" s="325">
        <f t="shared" si="7"/>
        <v>283.05</v>
      </c>
      <c r="F50" s="328"/>
      <c r="G50" s="325">
        <f t="shared" si="31"/>
        <v>18</v>
      </c>
      <c r="H50" s="325">
        <f t="shared" si="9"/>
        <v>92.6</v>
      </c>
      <c r="I50" s="43">
        <f t="shared" si="22"/>
        <v>393.65</v>
      </c>
      <c r="K50" s="59">
        <f t="shared" si="23"/>
        <v>0.71903975612854065</v>
      </c>
      <c r="M50" s="105" t="s">
        <v>89</v>
      </c>
      <c r="N50" s="62">
        <f t="shared" si="10"/>
        <v>277.52</v>
      </c>
      <c r="O50" s="62">
        <f t="shared" si="11"/>
        <v>116.13</v>
      </c>
      <c r="P50" s="62">
        <f t="shared" si="12"/>
        <v>393.65</v>
      </c>
      <c r="Q50" s="111">
        <f t="shared" si="27"/>
        <v>277.52</v>
      </c>
      <c r="R50" s="324">
        <f t="shared" si="14"/>
        <v>1.7491000000000001</v>
      </c>
      <c r="S50" s="111">
        <f t="shared" si="28"/>
        <v>485.41</v>
      </c>
      <c r="T50" s="111">
        <f t="shared" si="29"/>
        <v>116.13</v>
      </c>
      <c r="U50" s="340">
        <f t="shared" si="30"/>
        <v>601.54</v>
      </c>
      <c r="V50" s="8"/>
      <c r="W50" s="105" t="s">
        <v>89</v>
      </c>
      <c r="X50" s="39">
        <f t="shared" si="32"/>
        <v>12.74</v>
      </c>
      <c r="Y50" s="62">
        <f t="shared" si="33"/>
        <v>5.26</v>
      </c>
      <c r="Z50" s="39">
        <f t="shared" si="18"/>
        <v>18</v>
      </c>
      <c r="AA50" s="27">
        <f t="shared" si="19"/>
        <v>12.74</v>
      </c>
      <c r="AB50" s="307">
        <f t="shared" si="20"/>
        <v>1.7491000000000001</v>
      </c>
      <c r="AC50" s="27">
        <f t="shared" si="5"/>
        <v>22.28</v>
      </c>
      <c r="AD50" s="27">
        <f t="shared" si="6"/>
        <v>5.26</v>
      </c>
      <c r="AE50" s="51">
        <f t="shared" si="21"/>
        <v>27.54</v>
      </c>
    </row>
    <row r="51" spans="1:31" ht="14.25" x14ac:dyDescent="0.2">
      <c r="B51" s="104" t="s">
        <v>88</v>
      </c>
      <c r="C51" s="110">
        <v>1.22</v>
      </c>
      <c r="D51" s="111"/>
      <c r="E51" s="325">
        <f t="shared" si="7"/>
        <v>221.36</v>
      </c>
      <c r="F51" s="328"/>
      <c r="G51" s="325">
        <f t="shared" si="31"/>
        <v>18</v>
      </c>
      <c r="H51" s="325">
        <f t="shared" si="9"/>
        <v>92.6</v>
      </c>
      <c r="I51" s="43">
        <f t="shared" si="22"/>
        <v>331.96000000000004</v>
      </c>
      <c r="K51" s="59">
        <f t="shared" si="23"/>
        <v>0.66682732859380645</v>
      </c>
      <c r="M51" s="105" t="s">
        <v>88</v>
      </c>
      <c r="N51" s="62">
        <f t="shared" si="10"/>
        <v>234.03</v>
      </c>
      <c r="O51" s="62">
        <f t="shared" si="11"/>
        <v>97.93</v>
      </c>
      <c r="P51" s="62">
        <f t="shared" si="12"/>
        <v>331.96000000000004</v>
      </c>
      <c r="Q51" s="111">
        <f t="shared" si="27"/>
        <v>234.03</v>
      </c>
      <c r="R51" s="324">
        <f t="shared" si="14"/>
        <v>1.7491000000000001</v>
      </c>
      <c r="S51" s="111">
        <f t="shared" si="28"/>
        <v>409.34</v>
      </c>
      <c r="T51" s="111">
        <f t="shared" si="29"/>
        <v>97.93</v>
      </c>
      <c r="U51" s="340">
        <f t="shared" si="30"/>
        <v>507.27</v>
      </c>
      <c r="V51" s="8"/>
      <c r="W51" s="105" t="s">
        <v>88</v>
      </c>
      <c r="X51" s="39">
        <f t="shared" si="32"/>
        <v>12.74</v>
      </c>
      <c r="Y51" s="62">
        <f t="shared" si="33"/>
        <v>5.26</v>
      </c>
      <c r="Z51" s="39">
        <f t="shared" si="18"/>
        <v>18</v>
      </c>
      <c r="AA51" s="27">
        <f t="shared" si="19"/>
        <v>12.74</v>
      </c>
      <c r="AB51" s="307">
        <f t="shared" si="20"/>
        <v>1.7491000000000001</v>
      </c>
      <c r="AC51" s="27">
        <f t="shared" si="5"/>
        <v>22.28</v>
      </c>
      <c r="AD51" s="27">
        <f t="shared" si="6"/>
        <v>5.26</v>
      </c>
      <c r="AE51" s="51">
        <f t="shared" si="21"/>
        <v>27.54</v>
      </c>
    </row>
    <row r="52" spans="1:31" ht="14.25" x14ac:dyDescent="0.2">
      <c r="B52" s="104" t="s">
        <v>90</v>
      </c>
      <c r="C52" s="110">
        <v>1.45</v>
      </c>
      <c r="D52" s="111"/>
      <c r="E52" s="325">
        <f t="shared" si="7"/>
        <v>263.08999999999997</v>
      </c>
      <c r="F52" s="328"/>
      <c r="G52" s="325">
        <f t="shared" si="31"/>
        <v>18</v>
      </c>
      <c r="H52" s="325">
        <f t="shared" si="9"/>
        <v>92.6</v>
      </c>
      <c r="I52" s="43">
        <f t="shared" si="22"/>
        <v>373.68999999999994</v>
      </c>
      <c r="K52" s="59">
        <f t="shared" si="23"/>
        <v>0.70403275442211466</v>
      </c>
      <c r="M52" s="105" t="s">
        <v>90</v>
      </c>
      <c r="N52" s="62">
        <f t="shared" si="10"/>
        <v>263.45</v>
      </c>
      <c r="O52" s="62">
        <f t="shared" si="11"/>
        <v>110.24</v>
      </c>
      <c r="P52" s="62">
        <f t="shared" si="12"/>
        <v>373.69</v>
      </c>
      <c r="Q52" s="111">
        <f t="shared" si="27"/>
        <v>263.45</v>
      </c>
      <c r="R52" s="324">
        <f t="shared" si="14"/>
        <v>1.7491000000000001</v>
      </c>
      <c r="S52" s="111">
        <f t="shared" si="28"/>
        <v>460.8</v>
      </c>
      <c r="T52" s="111">
        <f t="shared" si="29"/>
        <v>110.24</v>
      </c>
      <c r="U52" s="340">
        <f t="shared" si="30"/>
        <v>571.04</v>
      </c>
      <c r="V52" s="8"/>
      <c r="W52" s="105" t="s">
        <v>90</v>
      </c>
      <c r="X52" s="39">
        <f t="shared" si="32"/>
        <v>12.74</v>
      </c>
      <c r="Y52" s="62">
        <f t="shared" si="33"/>
        <v>5.26</v>
      </c>
      <c r="Z52" s="39">
        <f t="shared" si="18"/>
        <v>18</v>
      </c>
      <c r="AA52" s="27">
        <f t="shared" si="19"/>
        <v>12.74</v>
      </c>
      <c r="AB52" s="307">
        <f t="shared" si="20"/>
        <v>1.7491000000000001</v>
      </c>
      <c r="AC52" s="27">
        <f t="shared" si="5"/>
        <v>22.28</v>
      </c>
      <c r="AD52" s="27">
        <f t="shared" si="6"/>
        <v>5.26</v>
      </c>
      <c r="AE52" s="51">
        <f t="shared" si="21"/>
        <v>27.54</v>
      </c>
    </row>
    <row r="53" spans="1:31" ht="15" thickBot="1" x14ac:dyDescent="0.25">
      <c r="A53" s="21"/>
      <c r="B53" s="139" t="s">
        <v>91</v>
      </c>
      <c r="C53" s="137">
        <v>1.1399999999999999</v>
      </c>
      <c r="D53" s="138"/>
      <c r="E53" s="326">
        <f t="shared" si="7"/>
        <v>206.84</v>
      </c>
      <c r="F53" s="329"/>
      <c r="G53" s="326">
        <f t="shared" si="31"/>
        <v>18</v>
      </c>
      <c r="H53" s="326">
        <f t="shared" si="9"/>
        <v>92.6</v>
      </c>
      <c r="I53" s="45">
        <f t="shared" si="22"/>
        <v>317.44</v>
      </c>
      <c r="J53" s="131"/>
      <c r="K53" s="132">
        <f t="shared" si="23"/>
        <v>0.65158770161290325</v>
      </c>
      <c r="L53" s="131"/>
      <c r="M53" s="145" t="s">
        <v>91</v>
      </c>
      <c r="N53" s="63">
        <f t="shared" si="10"/>
        <v>223.8</v>
      </c>
      <c r="O53" s="63">
        <f t="shared" si="11"/>
        <v>93.64</v>
      </c>
      <c r="P53" s="63">
        <f t="shared" si="12"/>
        <v>317.44</v>
      </c>
      <c r="Q53" s="138">
        <f t="shared" si="27"/>
        <v>223.8</v>
      </c>
      <c r="R53" s="341">
        <f t="shared" si="14"/>
        <v>1.7491000000000001</v>
      </c>
      <c r="S53" s="138">
        <f t="shared" si="28"/>
        <v>391.45</v>
      </c>
      <c r="T53" s="138">
        <f t="shared" si="29"/>
        <v>93.64</v>
      </c>
      <c r="U53" s="342">
        <f t="shared" si="30"/>
        <v>485.09</v>
      </c>
      <c r="V53" s="8"/>
      <c r="W53" s="145" t="s">
        <v>91</v>
      </c>
      <c r="X53" s="52">
        <f t="shared" si="32"/>
        <v>12.74</v>
      </c>
      <c r="Y53" s="63">
        <f t="shared" si="33"/>
        <v>5.26</v>
      </c>
      <c r="Z53" s="52">
        <f t="shared" si="18"/>
        <v>18</v>
      </c>
      <c r="AA53" s="28">
        <f t="shared" si="19"/>
        <v>12.74</v>
      </c>
      <c r="AB53" s="308">
        <f t="shared" si="20"/>
        <v>1.7491000000000001</v>
      </c>
      <c r="AC53" s="28">
        <f t="shared" si="5"/>
        <v>22.28</v>
      </c>
      <c r="AD53" s="28">
        <f t="shared" si="6"/>
        <v>5.26</v>
      </c>
      <c r="AE53" s="61">
        <f t="shared" si="21"/>
        <v>27.54</v>
      </c>
    </row>
    <row r="54" spans="1:31" ht="14.25" x14ac:dyDescent="0.2">
      <c r="A54" s="147" t="s">
        <v>100</v>
      </c>
      <c r="B54" s="134" t="s">
        <v>92</v>
      </c>
      <c r="C54" s="135">
        <v>1.68</v>
      </c>
      <c r="D54" s="136"/>
      <c r="E54" s="120">
        <f t="shared" si="7"/>
        <v>304.82</v>
      </c>
      <c r="F54" s="327"/>
      <c r="G54" s="120">
        <f t="shared" si="31"/>
        <v>18</v>
      </c>
      <c r="H54" s="120">
        <f t="shared" si="9"/>
        <v>92.6</v>
      </c>
      <c r="I54" s="123">
        <f t="shared" si="22"/>
        <v>415.41999999999996</v>
      </c>
      <c r="K54" s="124">
        <f t="shared" si="23"/>
        <v>0.73376342015309814</v>
      </c>
      <c r="M54" s="144" t="s">
        <v>92</v>
      </c>
      <c r="N54" s="126">
        <f t="shared" si="10"/>
        <v>292.87</v>
      </c>
      <c r="O54" s="126">
        <f t="shared" si="11"/>
        <v>122.55</v>
      </c>
      <c r="P54" s="126">
        <f t="shared" si="12"/>
        <v>415.42</v>
      </c>
      <c r="Q54" s="136">
        <f t="shared" si="27"/>
        <v>292.87</v>
      </c>
      <c r="R54" s="343">
        <f t="shared" si="14"/>
        <v>1.7491000000000001</v>
      </c>
      <c r="S54" s="136">
        <f t="shared" si="28"/>
        <v>512.26</v>
      </c>
      <c r="T54" s="136">
        <f t="shared" si="29"/>
        <v>122.55</v>
      </c>
      <c r="U54" s="344">
        <f t="shared" si="30"/>
        <v>634.80999999999995</v>
      </c>
      <c r="V54" s="8"/>
      <c r="W54" s="144" t="s">
        <v>92</v>
      </c>
      <c r="X54" s="125">
        <f t="shared" si="32"/>
        <v>12.74</v>
      </c>
      <c r="Y54" s="126">
        <f t="shared" si="33"/>
        <v>5.26</v>
      </c>
      <c r="Z54" s="125">
        <f t="shared" si="18"/>
        <v>18</v>
      </c>
      <c r="AA54" s="127">
        <f t="shared" si="19"/>
        <v>12.74</v>
      </c>
      <c r="AB54" s="309">
        <f t="shared" si="20"/>
        <v>1.7491000000000001</v>
      </c>
      <c r="AC54" s="127">
        <f t="shared" si="5"/>
        <v>22.28</v>
      </c>
      <c r="AD54" s="127">
        <f t="shared" si="6"/>
        <v>5.26</v>
      </c>
      <c r="AE54" s="128">
        <f t="shared" si="21"/>
        <v>27.54</v>
      </c>
    </row>
    <row r="55" spans="1:31" ht="14.25" x14ac:dyDescent="0.2">
      <c r="A55" s="147" t="s">
        <v>101</v>
      </c>
      <c r="B55" s="104" t="s">
        <v>93</v>
      </c>
      <c r="C55" s="110">
        <v>1.5</v>
      </c>
      <c r="D55" s="111"/>
      <c r="E55" s="325">
        <f t="shared" si="7"/>
        <v>272.16000000000003</v>
      </c>
      <c r="F55" s="328"/>
      <c r="G55" s="325">
        <f t="shared" si="31"/>
        <v>18</v>
      </c>
      <c r="H55" s="325">
        <f t="shared" si="9"/>
        <v>92.6</v>
      </c>
      <c r="I55" s="43">
        <f t="shared" si="22"/>
        <v>382.76</v>
      </c>
      <c r="K55" s="59">
        <f t="shared" si="23"/>
        <v>0.71104608632040978</v>
      </c>
      <c r="M55" s="105" t="s">
        <v>93</v>
      </c>
      <c r="N55" s="62">
        <f t="shared" si="10"/>
        <v>269.85000000000002</v>
      </c>
      <c r="O55" s="62">
        <f t="shared" si="11"/>
        <v>112.91</v>
      </c>
      <c r="P55" s="62">
        <f t="shared" si="12"/>
        <v>382.76</v>
      </c>
      <c r="Q55" s="111">
        <f t="shared" si="27"/>
        <v>269.85000000000002</v>
      </c>
      <c r="R55" s="324">
        <f t="shared" si="14"/>
        <v>1.7491000000000001</v>
      </c>
      <c r="S55" s="111">
        <f t="shared" si="28"/>
        <v>471.99</v>
      </c>
      <c r="T55" s="111">
        <f t="shared" si="29"/>
        <v>112.91</v>
      </c>
      <c r="U55" s="340">
        <f t="shared" si="30"/>
        <v>584.9</v>
      </c>
      <c r="V55" s="8"/>
      <c r="W55" s="105" t="s">
        <v>93</v>
      </c>
      <c r="X55" s="39">
        <f t="shared" si="32"/>
        <v>12.74</v>
      </c>
      <c r="Y55" s="62">
        <f t="shared" si="33"/>
        <v>5.26</v>
      </c>
      <c r="Z55" s="39">
        <f t="shared" si="18"/>
        <v>18</v>
      </c>
      <c r="AA55" s="27">
        <f t="shared" si="19"/>
        <v>12.74</v>
      </c>
      <c r="AB55" s="307">
        <f t="shared" si="20"/>
        <v>1.7491000000000001</v>
      </c>
      <c r="AC55" s="27">
        <f t="shared" si="5"/>
        <v>22.28</v>
      </c>
      <c r="AD55" s="27">
        <f t="shared" si="6"/>
        <v>5.26</v>
      </c>
      <c r="AE55" s="51">
        <f t="shared" si="21"/>
        <v>27.54</v>
      </c>
    </row>
    <row r="56" spans="1:31" ht="14.25" x14ac:dyDescent="0.2">
      <c r="B56" s="104" t="s">
        <v>94</v>
      </c>
      <c r="C56" s="110">
        <v>1.56</v>
      </c>
      <c r="D56" s="111"/>
      <c r="E56" s="325">
        <f t="shared" si="7"/>
        <v>283.05</v>
      </c>
      <c r="F56" s="328"/>
      <c r="G56" s="325">
        <f t="shared" si="31"/>
        <v>18</v>
      </c>
      <c r="H56" s="325">
        <f t="shared" si="9"/>
        <v>92.6</v>
      </c>
      <c r="I56" s="43">
        <f t="shared" si="22"/>
        <v>393.65</v>
      </c>
      <c r="K56" s="59">
        <f t="shared" si="23"/>
        <v>0.71903975612854065</v>
      </c>
      <c r="M56" s="105" t="s">
        <v>94</v>
      </c>
      <c r="N56" s="62">
        <f t="shared" si="10"/>
        <v>277.52</v>
      </c>
      <c r="O56" s="62">
        <f t="shared" si="11"/>
        <v>116.13</v>
      </c>
      <c r="P56" s="62">
        <f t="shared" si="12"/>
        <v>393.65</v>
      </c>
      <c r="Q56" s="111">
        <f t="shared" si="27"/>
        <v>277.52</v>
      </c>
      <c r="R56" s="324">
        <f t="shared" si="14"/>
        <v>1.7491000000000001</v>
      </c>
      <c r="S56" s="111">
        <f t="shared" si="28"/>
        <v>485.41</v>
      </c>
      <c r="T56" s="111">
        <f t="shared" si="29"/>
        <v>116.13</v>
      </c>
      <c r="U56" s="340">
        <f t="shared" si="30"/>
        <v>601.54</v>
      </c>
      <c r="V56" s="8"/>
      <c r="W56" s="105" t="s">
        <v>94</v>
      </c>
      <c r="X56" s="39">
        <f t="shared" si="32"/>
        <v>12.74</v>
      </c>
      <c r="Y56" s="62">
        <f t="shared" si="33"/>
        <v>5.26</v>
      </c>
      <c r="Z56" s="39">
        <f t="shared" si="18"/>
        <v>18</v>
      </c>
      <c r="AA56" s="27">
        <f t="shared" si="19"/>
        <v>12.74</v>
      </c>
      <c r="AB56" s="307">
        <f t="shared" si="20"/>
        <v>1.7491000000000001</v>
      </c>
      <c r="AC56" s="27">
        <f t="shared" si="5"/>
        <v>22.28</v>
      </c>
      <c r="AD56" s="27">
        <f t="shared" si="6"/>
        <v>5.26</v>
      </c>
      <c r="AE56" s="51">
        <f t="shared" si="21"/>
        <v>27.54</v>
      </c>
    </row>
    <row r="57" spans="1:31" ht="14.25" x14ac:dyDescent="0.2">
      <c r="B57" s="104" t="s">
        <v>95</v>
      </c>
      <c r="C57" s="110">
        <v>1.38</v>
      </c>
      <c r="D57" s="111"/>
      <c r="E57" s="325">
        <f t="shared" si="7"/>
        <v>250.39</v>
      </c>
      <c r="F57" s="328"/>
      <c r="G57" s="325">
        <f t="shared" si="31"/>
        <v>18</v>
      </c>
      <c r="H57" s="325">
        <f t="shared" si="9"/>
        <v>92.6</v>
      </c>
      <c r="I57" s="43">
        <f t="shared" si="22"/>
        <v>360.99</v>
      </c>
      <c r="K57" s="59">
        <f t="shared" si="23"/>
        <v>0.69362032189257317</v>
      </c>
      <c r="M57" s="105" t="s">
        <v>95</v>
      </c>
      <c r="N57" s="62">
        <f t="shared" si="10"/>
        <v>254.5</v>
      </c>
      <c r="O57" s="62">
        <f t="shared" si="11"/>
        <v>106.49</v>
      </c>
      <c r="P57" s="62">
        <f t="shared" si="12"/>
        <v>360.99</v>
      </c>
      <c r="Q57" s="111">
        <f t="shared" si="27"/>
        <v>254.5</v>
      </c>
      <c r="R57" s="324">
        <f t="shared" si="14"/>
        <v>1.7491000000000001</v>
      </c>
      <c r="S57" s="111">
        <f t="shared" si="28"/>
        <v>445.15</v>
      </c>
      <c r="T57" s="111">
        <f t="shared" si="29"/>
        <v>106.49</v>
      </c>
      <c r="U57" s="340">
        <f t="shared" si="30"/>
        <v>551.64</v>
      </c>
      <c r="V57" s="8"/>
      <c r="W57" s="105" t="s">
        <v>95</v>
      </c>
      <c r="X57" s="39">
        <f t="shared" si="32"/>
        <v>12.74</v>
      </c>
      <c r="Y57" s="62">
        <f t="shared" si="33"/>
        <v>5.26</v>
      </c>
      <c r="Z57" s="39">
        <f t="shared" si="18"/>
        <v>18</v>
      </c>
      <c r="AA57" s="27">
        <f t="shared" si="19"/>
        <v>12.74</v>
      </c>
      <c r="AB57" s="307">
        <f t="shared" si="20"/>
        <v>1.7491000000000001</v>
      </c>
      <c r="AC57" s="27">
        <f t="shared" si="5"/>
        <v>22.28</v>
      </c>
      <c r="AD57" s="27">
        <f t="shared" si="6"/>
        <v>5.26</v>
      </c>
      <c r="AE57" s="51">
        <f t="shared" si="21"/>
        <v>27.54</v>
      </c>
    </row>
    <row r="58" spans="1:31" ht="14.25" x14ac:dyDescent="0.2">
      <c r="B58" s="102" t="s">
        <v>24</v>
      </c>
      <c r="C58" s="110">
        <v>1.29</v>
      </c>
      <c r="D58" s="111"/>
      <c r="E58" s="325">
        <f t="shared" si="7"/>
        <v>234.06</v>
      </c>
      <c r="F58" s="330"/>
      <c r="G58" s="111">
        <f t="shared" si="31"/>
        <v>18</v>
      </c>
      <c r="H58" s="325">
        <f t="shared" si="9"/>
        <v>92.6</v>
      </c>
      <c r="I58" s="43">
        <f t="shared" si="22"/>
        <v>344.65999999999997</v>
      </c>
      <c r="K58" s="59">
        <f t="shared" ref="K58:K77" si="34">+E58/I58</f>
        <v>0.67910404456565898</v>
      </c>
      <c r="M58" s="102" t="s">
        <v>24</v>
      </c>
      <c r="N58" s="62">
        <f t="shared" si="10"/>
        <v>242.99</v>
      </c>
      <c r="O58" s="62">
        <f t="shared" si="11"/>
        <v>101.67</v>
      </c>
      <c r="P58" s="62">
        <f t="shared" si="12"/>
        <v>344.66</v>
      </c>
      <c r="Q58" s="111">
        <f t="shared" ref="Q58:Q77" si="35">+N58</f>
        <v>242.99</v>
      </c>
      <c r="R58" s="324">
        <f t="shared" si="14"/>
        <v>1.7491000000000001</v>
      </c>
      <c r="S58" s="111">
        <f t="shared" ref="S58:S77" si="36">ROUND(+Q58*R58,2)</f>
        <v>425.01</v>
      </c>
      <c r="T58" s="111">
        <f t="shared" ref="T58:T77" si="37">+O58</f>
        <v>101.67</v>
      </c>
      <c r="U58" s="340">
        <f t="shared" ref="U58:U77" si="38">+S58+T58</f>
        <v>526.67999999999995</v>
      </c>
      <c r="V58" s="8"/>
      <c r="W58" s="102" t="s">
        <v>24</v>
      </c>
      <c r="X58" s="39">
        <f t="shared" si="32"/>
        <v>12.74</v>
      </c>
      <c r="Y58" s="62">
        <f t="shared" si="33"/>
        <v>5.26</v>
      </c>
      <c r="Z58" s="39">
        <f t="shared" si="18"/>
        <v>18</v>
      </c>
      <c r="AA58" s="27">
        <f t="shared" si="19"/>
        <v>12.74</v>
      </c>
      <c r="AB58" s="307">
        <f t="shared" si="20"/>
        <v>1.7491000000000001</v>
      </c>
      <c r="AC58" s="27">
        <f t="shared" si="5"/>
        <v>22.28</v>
      </c>
      <c r="AD58" s="27">
        <f t="shared" si="6"/>
        <v>5.26</v>
      </c>
      <c r="AE58" s="51">
        <f t="shared" si="21"/>
        <v>27.54</v>
      </c>
    </row>
    <row r="59" spans="1:31" ht="14.25" x14ac:dyDescent="0.2">
      <c r="B59" s="102" t="s">
        <v>25</v>
      </c>
      <c r="C59" s="110">
        <v>1.1499999999999999</v>
      </c>
      <c r="D59" s="111"/>
      <c r="E59" s="325">
        <f t="shared" si="7"/>
        <v>208.66</v>
      </c>
      <c r="F59" s="330"/>
      <c r="G59" s="111">
        <f t="shared" si="31"/>
        <v>18</v>
      </c>
      <c r="H59" s="325">
        <f t="shared" si="9"/>
        <v>92.6</v>
      </c>
      <c r="I59" s="43">
        <f t="shared" si="22"/>
        <v>319.26</v>
      </c>
      <c r="K59" s="59">
        <f t="shared" si="34"/>
        <v>0.65357388961974572</v>
      </c>
      <c r="M59" s="102" t="s">
        <v>25</v>
      </c>
      <c r="N59" s="62">
        <f t="shared" si="10"/>
        <v>225.08</v>
      </c>
      <c r="O59" s="62">
        <f t="shared" si="11"/>
        <v>94.18</v>
      </c>
      <c r="P59" s="62">
        <f t="shared" si="12"/>
        <v>319.26</v>
      </c>
      <c r="Q59" s="111">
        <f t="shared" si="35"/>
        <v>225.08</v>
      </c>
      <c r="R59" s="324">
        <f t="shared" si="14"/>
        <v>1.7491000000000001</v>
      </c>
      <c r="S59" s="111">
        <f t="shared" si="36"/>
        <v>393.69</v>
      </c>
      <c r="T59" s="111">
        <f t="shared" si="37"/>
        <v>94.18</v>
      </c>
      <c r="U59" s="340">
        <f t="shared" si="38"/>
        <v>487.87</v>
      </c>
      <c r="V59" s="8"/>
      <c r="W59" s="102" t="s">
        <v>25</v>
      </c>
      <c r="X59" s="39">
        <f t="shared" si="32"/>
        <v>12.74</v>
      </c>
      <c r="Y59" s="62">
        <f t="shared" si="33"/>
        <v>5.26</v>
      </c>
      <c r="Z59" s="39">
        <f t="shared" si="18"/>
        <v>18</v>
      </c>
      <c r="AA59" s="27">
        <f t="shared" si="19"/>
        <v>12.74</v>
      </c>
      <c r="AB59" s="307">
        <f t="shared" si="20"/>
        <v>1.7491000000000001</v>
      </c>
      <c r="AC59" s="27">
        <f t="shared" si="5"/>
        <v>22.28</v>
      </c>
      <c r="AD59" s="27">
        <f t="shared" si="6"/>
        <v>5.26</v>
      </c>
      <c r="AE59" s="51">
        <f t="shared" si="21"/>
        <v>27.54</v>
      </c>
    </row>
    <row r="60" spans="1:31" ht="14.25" x14ac:dyDescent="0.2">
      <c r="B60" s="102" t="s">
        <v>26</v>
      </c>
      <c r="C60" s="110">
        <v>1.1499999999999999</v>
      </c>
      <c r="D60" s="111"/>
      <c r="E60" s="325">
        <f t="shared" si="7"/>
        <v>208.66</v>
      </c>
      <c r="F60" s="330"/>
      <c r="G60" s="111">
        <f t="shared" si="31"/>
        <v>18</v>
      </c>
      <c r="H60" s="325">
        <f t="shared" si="9"/>
        <v>92.6</v>
      </c>
      <c r="I60" s="43">
        <f t="shared" si="22"/>
        <v>319.26</v>
      </c>
      <c r="K60" s="59">
        <f t="shared" si="34"/>
        <v>0.65357388961974572</v>
      </c>
      <c r="M60" s="102" t="s">
        <v>26</v>
      </c>
      <c r="N60" s="62">
        <f t="shared" si="10"/>
        <v>225.08</v>
      </c>
      <c r="O60" s="62">
        <f t="shared" si="11"/>
        <v>94.18</v>
      </c>
      <c r="P60" s="62">
        <f t="shared" si="12"/>
        <v>319.26</v>
      </c>
      <c r="Q60" s="111">
        <f t="shared" si="35"/>
        <v>225.08</v>
      </c>
      <c r="R60" s="324">
        <f t="shared" si="14"/>
        <v>1.7491000000000001</v>
      </c>
      <c r="S60" s="111">
        <f t="shared" si="36"/>
        <v>393.69</v>
      </c>
      <c r="T60" s="111">
        <f t="shared" si="37"/>
        <v>94.18</v>
      </c>
      <c r="U60" s="340">
        <f t="shared" si="38"/>
        <v>487.87</v>
      </c>
      <c r="V60" s="8"/>
      <c r="W60" s="102" t="s">
        <v>26</v>
      </c>
      <c r="X60" s="39">
        <f t="shared" si="32"/>
        <v>12.74</v>
      </c>
      <c r="Y60" s="62">
        <f t="shared" si="33"/>
        <v>5.26</v>
      </c>
      <c r="Z60" s="39">
        <f t="shared" si="18"/>
        <v>18</v>
      </c>
      <c r="AA60" s="27">
        <f t="shared" si="19"/>
        <v>12.74</v>
      </c>
      <c r="AB60" s="307">
        <f t="shared" si="20"/>
        <v>1.7491000000000001</v>
      </c>
      <c r="AC60" s="27">
        <f t="shared" si="5"/>
        <v>22.28</v>
      </c>
      <c r="AD60" s="27">
        <f t="shared" si="6"/>
        <v>5.26</v>
      </c>
      <c r="AE60" s="51">
        <f t="shared" si="21"/>
        <v>27.54</v>
      </c>
    </row>
    <row r="61" spans="1:31" ht="14.25" x14ac:dyDescent="0.2">
      <c r="B61" s="102" t="s">
        <v>27</v>
      </c>
      <c r="C61" s="110">
        <v>1.02</v>
      </c>
      <c r="D61" s="111"/>
      <c r="E61" s="325">
        <f t="shared" si="7"/>
        <v>185.07</v>
      </c>
      <c r="F61" s="330"/>
      <c r="G61" s="111">
        <f t="shared" si="31"/>
        <v>18</v>
      </c>
      <c r="H61" s="325">
        <f t="shared" si="9"/>
        <v>92.6</v>
      </c>
      <c r="I61" s="43">
        <f t="shared" si="22"/>
        <v>295.66999999999996</v>
      </c>
      <c r="K61" s="59">
        <f t="shared" si="34"/>
        <v>0.62593431866608051</v>
      </c>
      <c r="M61" s="102" t="s">
        <v>27</v>
      </c>
      <c r="N61" s="62">
        <f t="shared" si="10"/>
        <v>208.45</v>
      </c>
      <c r="O61" s="62">
        <f t="shared" si="11"/>
        <v>87.22</v>
      </c>
      <c r="P61" s="62">
        <f t="shared" si="12"/>
        <v>295.66999999999996</v>
      </c>
      <c r="Q61" s="111">
        <f t="shared" si="35"/>
        <v>208.45</v>
      </c>
      <c r="R61" s="324">
        <f t="shared" si="14"/>
        <v>1.7491000000000001</v>
      </c>
      <c r="S61" s="111">
        <f t="shared" si="36"/>
        <v>364.6</v>
      </c>
      <c r="T61" s="111">
        <f t="shared" si="37"/>
        <v>87.22</v>
      </c>
      <c r="U61" s="340">
        <f t="shared" si="38"/>
        <v>451.82000000000005</v>
      </c>
      <c r="V61" s="8"/>
      <c r="W61" s="102" t="s">
        <v>27</v>
      </c>
      <c r="X61" s="39">
        <f t="shared" si="32"/>
        <v>12.74</v>
      </c>
      <c r="Y61" s="62">
        <f t="shared" si="33"/>
        <v>5.26</v>
      </c>
      <c r="Z61" s="39">
        <f t="shared" si="18"/>
        <v>18</v>
      </c>
      <c r="AA61" s="27">
        <f t="shared" si="19"/>
        <v>12.74</v>
      </c>
      <c r="AB61" s="307">
        <f t="shared" si="20"/>
        <v>1.7491000000000001</v>
      </c>
      <c r="AC61" s="27">
        <f t="shared" si="5"/>
        <v>22.28</v>
      </c>
      <c r="AD61" s="27">
        <f t="shared" si="6"/>
        <v>5.26</v>
      </c>
      <c r="AE61" s="51">
        <f t="shared" si="21"/>
        <v>27.54</v>
      </c>
    </row>
    <row r="62" spans="1:31" ht="14.25" x14ac:dyDescent="0.2">
      <c r="B62" s="102" t="s">
        <v>28</v>
      </c>
      <c r="C62" s="110">
        <v>0.88</v>
      </c>
      <c r="D62" s="111"/>
      <c r="E62" s="325">
        <f t="shared" si="7"/>
        <v>159.66999999999999</v>
      </c>
      <c r="F62" s="330"/>
      <c r="G62" s="111">
        <f t="shared" si="31"/>
        <v>18</v>
      </c>
      <c r="H62" s="325">
        <f t="shared" si="9"/>
        <v>92.6</v>
      </c>
      <c r="I62" s="43">
        <f t="shared" si="22"/>
        <v>270.27</v>
      </c>
      <c r="K62" s="59">
        <f t="shared" si="34"/>
        <v>0.59077959077959075</v>
      </c>
      <c r="M62" s="102" t="s">
        <v>28</v>
      </c>
      <c r="N62" s="62">
        <f t="shared" si="10"/>
        <v>190.54</v>
      </c>
      <c r="O62" s="62">
        <f t="shared" si="11"/>
        <v>79.73</v>
      </c>
      <c r="P62" s="62">
        <f t="shared" si="12"/>
        <v>270.27</v>
      </c>
      <c r="Q62" s="111">
        <f t="shared" si="35"/>
        <v>190.54</v>
      </c>
      <c r="R62" s="324">
        <f t="shared" si="14"/>
        <v>1.7491000000000001</v>
      </c>
      <c r="S62" s="111">
        <f t="shared" si="36"/>
        <v>333.27</v>
      </c>
      <c r="T62" s="111">
        <f t="shared" si="37"/>
        <v>79.73</v>
      </c>
      <c r="U62" s="340">
        <f t="shared" si="38"/>
        <v>413</v>
      </c>
      <c r="V62" s="8"/>
      <c r="W62" s="102" t="s">
        <v>28</v>
      </c>
      <c r="X62" s="39">
        <f t="shared" si="32"/>
        <v>12.74</v>
      </c>
      <c r="Y62" s="62">
        <f t="shared" si="33"/>
        <v>5.26</v>
      </c>
      <c r="Z62" s="39">
        <f t="shared" si="18"/>
        <v>18</v>
      </c>
      <c r="AA62" s="27">
        <f t="shared" si="19"/>
        <v>12.74</v>
      </c>
      <c r="AB62" s="307">
        <f t="shared" si="20"/>
        <v>1.7491000000000001</v>
      </c>
      <c r="AC62" s="27">
        <f t="shared" si="5"/>
        <v>22.28</v>
      </c>
      <c r="AD62" s="27">
        <f t="shared" si="6"/>
        <v>5.26</v>
      </c>
      <c r="AE62" s="51">
        <f t="shared" si="21"/>
        <v>27.54</v>
      </c>
    </row>
    <row r="63" spans="1:31" ht="15" thickBot="1" x14ac:dyDescent="0.25">
      <c r="A63" s="21"/>
      <c r="B63" s="103" t="s">
        <v>29</v>
      </c>
      <c r="C63" s="137">
        <v>0.78</v>
      </c>
      <c r="D63" s="138"/>
      <c r="E63" s="326">
        <f t="shared" si="7"/>
        <v>141.52000000000001</v>
      </c>
      <c r="F63" s="331"/>
      <c r="G63" s="138">
        <f t="shared" si="31"/>
        <v>18</v>
      </c>
      <c r="H63" s="326">
        <f t="shared" si="9"/>
        <v>92.6</v>
      </c>
      <c r="I63" s="45">
        <f t="shared" si="22"/>
        <v>252.12</v>
      </c>
      <c r="J63" s="131"/>
      <c r="K63" s="132">
        <f t="shared" si="34"/>
        <v>0.5613200063461844</v>
      </c>
      <c r="L63" s="131"/>
      <c r="M63" s="103" t="s">
        <v>29</v>
      </c>
      <c r="N63" s="63">
        <f t="shared" si="10"/>
        <v>177.74</v>
      </c>
      <c r="O63" s="63">
        <f t="shared" si="11"/>
        <v>74.38</v>
      </c>
      <c r="P63" s="63">
        <f t="shared" si="12"/>
        <v>252.12</v>
      </c>
      <c r="Q63" s="138">
        <f t="shared" si="35"/>
        <v>177.74</v>
      </c>
      <c r="R63" s="341">
        <f t="shared" si="14"/>
        <v>1.7491000000000001</v>
      </c>
      <c r="S63" s="138">
        <f t="shared" si="36"/>
        <v>310.89</v>
      </c>
      <c r="T63" s="138">
        <f t="shared" si="37"/>
        <v>74.38</v>
      </c>
      <c r="U63" s="342">
        <f t="shared" si="38"/>
        <v>385.27</v>
      </c>
      <c r="V63" s="8"/>
      <c r="W63" s="103" t="s">
        <v>29</v>
      </c>
      <c r="X63" s="52">
        <f t="shared" si="32"/>
        <v>12.74</v>
      </c>
      <c r="Y63" s="63">
        <f t="shared" si="33"/>
        <v>5.26</v>
      </c>
      <c r="Z63" s="52">
        <f t="shared" si="18"/>
        <v>18</v>
      </c>
      <c r="AA63" s="28">
        <f t="shared" si="19"/>
        <v>12.74</v>
      </c>
      <c r="AB63" s="308">
        <f t="shared" si="20"/>
        <v>1.7491000000000001</v>
      </c>
      <c r="AC63" s="28">
        <f t="shared" si="5"/>
        <v>22.28</v>
      </c>
      <c r="AD63" s="28">
        <f t="shared" si="6"/>
        <v>5.26</v>
      </c>
      <c r="AE63" s="61">
        <f t="shared" si="21"/>
        <v>27.54</v>
      </c>
    </row>
    <row r="64" spans="1:31" ht="14.25" x14ac:dyDescent="0.2">
      <c r="A64" s="147" t="s">
        <v>103</v>
      </c>
      <c r="B64" s="133" t="s">
        <v>30</v>
      </c>
      <c r="C64" s="333">
        <v>0.97</v>
      </c>
      <c r="D64" s="334"/>
      <c r="E64" s="120">
        <f t="shared" si="7"/>
        <v>176</v>
      </c>
      <c r="F64" s="332"/>
      <c r="G64" s="136">
        <f t="shared" si="31"/>
        <v>18</v>
      </c>
      <c r="H64" s="120">
        <f t="shared" si="9"/>
        <v>92.6</v>
      </c>
      <c r="I64" s="123">
        <f t="shared" si="22"/>
        <v>286.60000000000002</v>
      </c>
      <c r="K64" s="124">
        <f t="shared" si="34"/>
        <v>0.61409630146545702</v>
      </c>
      <c r="M64" s="133" t="s">
        <v>30</v>
      </c>
      <c r="N64" s="126">
        <f t="shared" si="10"/>
        <v>202.05</v>
      </c>
      <c r="O64" s="126">
        <f t="shared" si="11"/>
        <v>84.55</v>
      </c>
      <c r="P64" s="126">
        <f t="shared" si="12"/>
        <v>286.60000000000002</v>
      </c>
      <c r="Q64" s="136">
        <f t="shared" si="35"/>
        <v>202.05</v>
      </c>
      <c r="R64" s="343">
        <f t="shared" si="14"/>
        <v>1.7491000000000001</v>
      </c>
      <c r="S64" s="136">
        <f t="shared" si="36"/>
        <v>353.41</v>
      </c>
      <c r="T64" s="136">
        <f t="shared" si="37"/>
        <v>84.55</v>
      </c>
      <c r="U64" s="344">
        <f t="shared" si="38"/>
        <v>437.96000000000004</v>
      </c>
      <c r="V64" s="8"/>
      <c r="W64" s="133" t="s">
        <v>30</v>
      </c>
      <c r="X64" s="125">
        <f t="shared" si="32"/>
        <v>12.74</v>
      </c>
      <c r="Y64" s="126">
        <f t="shared" si="33"/>
        <v>5.26</v>
      </c>
      <c r="Z64" s="125">
        <f t="shared" si="18"/>
        <v>18</v>
      </c>
      <c r="AA64" s="127">
        <f t="shared" si="19"/>
        <v>12.74</v>
      </c>
      <c r="AB64" s="309">
        <f t="shared" si="20"/>
        <v>1.7491000000000001</v>
      </c>
      <c r="AC64" s="127">
        <f t="shared" si="5"/>
        <v>22.28</v>
      </c>
      <c r="AD64" s="127">
        <f t="shared" si="6"/>
        <v>5.26</v>
      </c>
      <c r="AE64" s="128">
        <f t="shared" si="21"/>
        <v>27.54</v>
      </c>
    </row>
    <row r="65" spans="1:31" ht="14.25" x14ac:dyDescent="0.2">
      <c r="A65" s="146" t="s">
        <v>111</v>
      </c>
      <c r="B65" s="102" t="s">
        <v>31</v>
      </c>
      <c r="C65" s="335">
        <v>0.9</v>
      </c>
      <c r="D65" s="336"/>
      <c r="E65" s="325">
        <f t="shared" si="7"/>
        <v>163.30000000000001</v>
      </c>
      <c r="F65" s="330"/>
      <c r="G65" s="111">
        <f t="shared" si="31"/>
        <v>18</v>
      </c>
      <c r="H65" s="325">
        <f t="shared" si="9"/>
        <v>92.6</v>
      </c>
      <c r="I65" s="43">
        <f t="shared" si="22"/>
        <v>273.89999999999998</v>
      </c>
      <c r="K65" s="59">
        <f t="shared" si="34"/>
        <v>0.59620299379335528</v>
      </c>
      <c r="M65" s="102" t="s">
        <v>31</v>
      </c>
      <c r="N65" s="62">
        <f t="shared" si="10"/>
        <v>193.1</v>
      </c>
      <c r="O65" s="62">
        <f t="shared" si="11"/>
        <v>80.8</v>
      </c>
      <c r="P65" s="62">
        <f t="shared" si="12"/>
        <v>273.89999999999998</v>
      </c>
      <c r="Q65" s="111">
        <f t="shared" si="35"/>
        <v>193.1</v>
      </c>
      <c r="R65" s="324">
        <f t="shared" si="14"/>
        <v>1.7491000000000001</v>
      </c>
      <c r="S65" s="111">
        <f t="shared" si="36"/>
        <v>337.75</v>
      </c>
      <c r="T65" s="111">
        <f t="shared" si="37"/>
        <v>80.8</v>
      </c>
      <c r="U65" s="340">
        <f t="shared" si="38"/>
        <v>418.55</v>
      </c>
      <c r="V65" s="8"/>
      <c r="W65" s="102" t="s">
        <v>31</v>
      </c>
      <c r="X65" s="39">
        <f t="shared" si="32"/>
        <v>12.74</v>
      </c>
      <c r="Y65" s="62">
        <f t="shared" si="33"/>
        <v>5.26</v>
      </c>
      <c r="Z65" s="39">
        <f t="shared" si="18"/>
        <v>18</v>
      </c>
      <c r="AA65" s="27">
        <f t="shared" si="19"/>
        <v>12.74</v>
      </c>
      <c r="AB65" s="307">
        <f t="shared" si="20"/>
        <v>1.7491000000000001</v>
      </c>
      <c r="AC65" s="27">
        <f t="shared" si="5"/>
        <v>22.28</v>
      </c>
      <c r="AD65" s="27">
        <f t="shared" si="6"/>
        <v>5.26</v>
      </c>
      <c r="AE65" s="51">
        <f t="shared" si="21"/>
        <v>27.54</v>
      </c>
    </row>
    <row r="66" spans="1:31" ht="14.25" x14ac:dyDescent="0.2">
      <c r="A66" s="146" t="s">
        <v>114</v>
      </c>
      <c r="B66" s="102" t="s">
        <v>32</v>
      </c>
      <c r="C66" s="335">
        <v>0.7</v>
      </c>
      <c r="D66" s="336"/>
      <c r="E66" s="325">
        <f t="shared" si="7"/>
        <v>127.01</v>
      </c>
      <c r="F66" s="330"/>
      <c r="G66" s="111">
        <f t="shared" si="31"/>
        <v>18</v>
      </c>
      <c r="H66" s="325">
        <f t="shared" si="9"/>
        <v>92.6</v>
      </c>
      <c r="I66" s="43">
        <f t="shared" si="22"/>
        <v>237.60999999999999</v>
      </c>
      <c r="K66" s="59">
        <f t="shared" si="34"/>
        <v>0.5345313749421321</v>
      </c>
      <c r="M66" s="102" t="s">
        <v>32</v>
      </c>
      <c r="N66" s="62">
        <f t="shared" si="10"/>
        <v>167.52</v>
      </c>
      <c r="O66" s="62">
        <f t="shared" si="11"/>
        <v>70.09</v>
      </c>
      <c r="P66" s="62">
        <f t="shared" si="12"/>
        <v>237.61</v>
      </c>
      <c r="Q66" s="111">
        <f t="shared" si="35"/>
        <v>167.52</v>
      </c>
      <c r="R66" s="324">
        <f t="shared" si="14"/>
        <v>1.7491000000000001</v>
      </c>
      <c r="S66" s="111">
        <f t="shared" si="36"/>
        <v>293.01</v>
      </c>
      <c r="T66" s="111">
        <f t="shared" si="37"/>
        <v>70.09</v>
      </c>
      <c r="U66" s="340">
        <f t="shared" si="38"/>
        <v>363.1</v>
      </c>
      <c r="V66" s="8"/>
      <c r="W66" s="102" t="s">
        <v>32</v>
      </c>
      <c r="X66" s="39">
        <f t="shared" si="32"/>
        <v>12.74</v>
      </c>
      <c r="Y66" s="62">
        <f t="shared" si="33"/>
        <v>5.26</v>
      </c>
      <c r="Z66" s="39">
        <f t="shared" si="18"/>
        <v>18</v>
      </c>
      <c r="AA66" s="27">
        <f t="shared" si="19"/>
        <v>12.74</v>
      </c>
      <c r="AB66" s="307">
        <f t="shared" si="20"/>
        <v>1.7491000000000001</v>
      </c>
      <c r="AC66" s="27">
        <f t="shared" si="5"/>
        <v>22.28</v>
      </c>
      <c r="AD66" s="27">
        <f t="shared" si="6"/>
        <v>5.26</v>
      </c>
      <c r="AE66" s="51">
        <f t="shared" si="21"/>
        <v>27.54</v>
      </c>
    </row>
    <row r="67" spans="1:31" ht="15" thickBot="1" x14ac:dyDescent="0.25">
      <c r="A67" s="21"/>
      <c r="B67" s="103" t="s">
        <v>33</v>
      </c>
      <c r="C67" s="337">
        <v>0.64</v>
      </c>
      <c r="D67" s="338"/>
      <c r="E67" s="326">
        <f t="shared" si="7"/>
        <v>116.12</v>
      </c>
      <c r="F67" s="331"/>
      <c r="G67" s="138">
        <f t="shared" si="31"/>
        <v>18</v>
      </c>
      <c r="H67" s="326">
        <f t="shared" si="9"/>
        <v>92.6</v>
      </c>
      <c r="I67" s="45">
        <f t="shared" si="22"/>
        <v>226.72</v>
      </c>
      <c r="J67" s="131"/>
      <c r="K67" s="132">
        <f t="shared" si="34"/>
        <v>0.5121736062103035</v>
      </c>
      <c r="L67" s="131"/>
      <c r="M67" s="103" t="s">
        <v>33</v>
      </c>
      <c r="N67" s="63">
        <f t="shared" si="10"/>
        <v>159.84</v>
      </c>
      <c r="O67" s="63">
        <f t="shared" si="11"/>
        <v>66.88</v>
      </c>
      <c r="P67" s="63">
        <f t="shared" si="12"/>
        <v>226.72</v>
      </c>
      <c r="Q67" s="138">
        <f t="shared" si="35"/>
        <v>159.84</v>
      </c>
      <c r="R67" s="341">
        <f t="shared" si="14"/>
        <v>1.7491000000000001</v>
      </c>
      <c r="S67" s="138">
        <f t="shared" si="36"/>
        <v>279.58</v>
      </c>
      <c r="T67" s="138">
        <f t="shared" si="37"/>
        <v>66.88</v>
      </c>
      <c r="U67" s="342">
        <f t="shared" si="38"/>
        <v>346.46</v>
      </c>
      <c r="V67" s="8"/>
      <c r="W67" s="103" t="s">
        <v>33</v>
      </c>
      <c r="X67" s="52">
        <f t="shared" si="32"/>
        <v>12.74</v>
      </c>
      <c r="Y67" s="63">
        <f t="shared" si="33"/>
        <v>5.26</v>
      </c>
      <c r="Z67" s="52">
        <f t="shared" si="18"/>
        <v>18</v>
      </c>
      <c r="AA67" s="28">
        <f t="shared" si="19"/>
        <v>12.74</v>
      </c>
      <c r="AB67" s="308">
        <f t="shared" si="20"/>
        <v>1.7491000000000001</v>
      </c>
      <c r="AC67" s="28">
        <f t="shared" si="5"/>
        <v>22.28</v>
      </c>
      <c r="AD67" s="28">
        <f t="shared" si="6"/>
        <v>5.26</v>
      </c>
      <c r="AE67" s="61">
        <f t="shared" si="21"/>
        <v>27.54</v>
      </c>
    </row>
    <row r="68" spans="1:31" ht="14.25" x14ac:dyDescent="0.2">
      <c r="A68" s="147" t="s">
        <v>104</v>
      </c>
      <c r="B68" s="133" t="s">
        <v>34</v>
      </c>
      <c r="C68" s="333">
        <v>1.5</v>
      </c>
      <c r="D68" s="334"/>
      <c r="E68" s="120">
        <f t="shared" si="7"/>
        <v>272.16000000000003</v>
      </c>
      <c r="F68" s="332"/>
      <c r="G68" s="136">
        <f t="shared" si="31"/>
        <v>18</v>
      </c>
      <c r="H68" s="120">
        <f t="shared" si="9"/>
        <v>92.6</v>
      </c>
      <c r="I68" s="123">
        <f t="shared" si="22"/>
        <v>382.76</v>
      </c>
      <c r="K68" s="124">
        <f t="shared" si="34"/>
        <v>0.71104608632040978</v>
      </c>
      <c r="M68" s="133" t="s">
        <v>34</v>
      </c>
      <c r="N68" s="126">
        <f t="shared" si="10"/>
        <v>269.85000000000002</v>
      </c>
      <c r="O68" s="126">
        <f t="shared" si="11"/>
        <v>112.91</v>
      </c>
      <c r="P68" s="126">
        <f t="shared" si="12"/>
        <v>382.76</v>
      </c>
      <c r="Q68" s="136">
        <f t="shared" si="35"/>
        <v>269.85000000000002</v>
      </c>
      <c r="R68" s="343">
        <f t="shared" si="14"/>
        <v>1.7491000000000001</v>
      </c>
      <c r="S68" s="136">
        <f t="shared" si="36"/>
        <v>471.99</v>
      </c>
      <c r="T68" s="136">
        <f t="shared" si="37"/>
        <v>112.91</v>
      </c>
      <c r="U68" s="344">
        <f t="shared" si="38"/>
        <v>584.9</v>
      </c>
      <c r="V68" s="8"/>
      <c r="W68" s="133" t="s">
        <v>34</v>
      </c>
      <c r="X68" s="125">
        <f t="shared" si="32"/>
        <v>12.74</v>
      </c>
      <c r="Y68" s="126">
        <f t="shared" si="33"/>
        <v>5.26</v>
      </c>
      <c r="Z68" s="125">
        <f t="shared" si="18"/>
        <v>18</v>
      </c>
      <c r="AA68" s="127">
        <f t="shared" si="19"/>
        <v>12.74</v>
      </c>
      <c r="AB68" s="309">
        <f t="shared" si="20"/>
        <v>1.7491000000000001</v>
      </c>
      <c r="AC68" s="127">
        <f t="shared" si="5"/>
        <v>22.28</v>
      </c>
      <c r="AD68" s="127">
        <f t="shared" si="6"/>
        <v>5.26</v>
      </c>
      <c r="AE68" s="128">
        <f t="shared" si="21"/>
        <v>27.54</v>
      </c>
    </row>
    <row r="69" spans="1:31" ht="14.25" x14ac:dyDescent="0.2">
      <c r="A69" s="147" t="s">
        <v>105</v>
      </c>
      <c r="B69" s="102" t="s">
        <v>35</v>
      </c>
      <c r="C69" s="335">
        <v>1.4</v>
      </c>
      <c r="D69" s="336"/>
      <c r="E69" s="325">
        <f t="shared" si="7"/>
        <v>254.02</v>
      </c>
      <c r="F69" s="330"/>
      <c r="G69" s="111">
        <f t="shared" si="31"/>
        <v>18</v>
      </c>
      <c r="H69" s="325">
        <f t="shared" si="9"/>
        <v>92.6</v>
      </c>
      <c r="I69" s="43">
        <f t="shared" si="22"/>
        <v>364.62</v>
      </c>
      <c r="K69" s="59">
        <f t="shared" si="34"/>
        <v>0.69667050628051119</v>
      </c>
      <c r="M69" s="102" t="s">
        <v>35</v>
      </c>
      <c r="N69" s="62">
        <f t="shared" si="10"/>
        <v>257.06</v>
      </c>
      <c r="O69" s="62">
        <f t="shared" si="11"/>
        <v>107.56</v>
      </c>
      <c r="P69" s="62">
        <f t="shared" si="12"/>
        <v>364.62</v>
      </c>
      <c r="Q69" s="111">
        <f t="shared" si="35"/>
        <v>257.06</v>
      </c>
      <c r="R69" s="324">
        <f t="shared" si="14"/>
        <v>1.7491000000000001</v>
      </c>
      <c r="S69" s="111">
        <f t="shared" si="36"/>
        <v>449.62</v>
      </c>
      <c r="T69" s="111">
        <f t="shared" si="37"/>
        <v>107.56</v>
      </c>
      <c r="U69" s="340">
        <f t="shared" si="38"/>
        <v>557.18000000000006</v>
      </c>
      <c r="V69" s="8"/>
      <c r="W69" s="102" t="s">
        <v>35</v>
      </c>
      <c r="X69" s="39">
        <f t="shared" si="32"/>
        <v>12.74</v>
      </c>
      <c r="Y69" s="62">
        <f t="shared" si="33"/>
        <v>5.26</v>
      </c>
      <c r="Z69" s="39">
        <f t="shared" si="18"/>
        <v>18</v>
      </c>
      <c r="AA69" s="27">
        <f t="shared" si="19"/>
        <v>12.74</v>
      </c>
      <c r="AB69" s="307">
        <f t="shared" si="20"/>
        <v>1.7491000000000001</v>
      </c>
      <c r="AC69" s="27">
        <f t="shared" si="5"/>
        <v>22.28</v>
      </c>
      <c r="AD69" s="27">
        <f t="shared" si="6"/>
        <v>5.26</v>
      </c>
      <c r="AE69" s="51">
        <f t="shared" si="21"/>
        <v>27.54</v>
      </c>
    </row>
    <row r="70" spans="1:31" ht="14.25" x14ac:dyDescent="0.2">
      <c r="A70" s="147" t="s">
        <v>106</v>
      </c>
      <c r="B70" s="102" t="s">
        <v>36</v>
      </c>
      <c r="C70" s="335">
        <v>1.38</v>
      </c>
      <c r="D70" s="336"/>
      <c r="E70" s="325">
        <f t="shared" si="7"/>
        <v>250.39</v>
      </c>
      <c r="F70" s="330"/>
      <c r="G70" s="111">
        <f t="shared" si="31"/>
        <v>18</v>
      </c>
      <c r="H70" s="325">
        <f t="shared" si="9"/>
        <v>92.6</v>
      </c>
      <c r="I70" s="43">
        <f t="shared" si="22"/>
        <v>360.99</v>
      </c>
      <c r="K70" s="59">
        <f t="shared" si="34"/>
        <v>0.69362032189257317</v>
      </c>
      <c r="M70" s="102" t="s">
        <v>36</v>
      </c>
      <c r="N70" s="62">
        <f t="shared" si="10"/>
        <v>254.5</v>
      </c>
      <c r="O70" s="62">
        <f t="shared" si="11"/>
        <v>106.49</v>
      </c>
      <c r="P70" s="62">
        <f t="shared" si="12"/>
        <v>360.99</v>
      </c>
      <c r="Q70" s="111">
        <f t="shared" si="35"/>
        <v>254.5</v>
      </c>
      <c r="R70" s="324">
        <f t="shared" si="14"/>
        <v>1.7491000000000001</v>
      </c>
      <c r="S70" s="111">
        <f t="shared" si="36"/>
        <v>445.15</v>
      </c>
      <c r="T70" s="111">
        <f t="shared" si="37"/>
        <v>106.49</v>
      </c>
      <c r="U70" s="340">
        <f t="shared" si="38"/>
        <v>551.64</v>
      </c>
      <c r="V70" s="8"/>
      <c r="W70" s="102" t="s">
        <v>36</v>
      </c>
      <c r="X70" s="39">
        <f t="shared" si="32"/>
        <v>12.74</v>
      </c>
      <c r="Y70" s="62">
        <f t="shared" si="33"/>
        <v>5.26</v>
      </c>
      <c r="Z70" s="39">
        <f t="shared" si="18"/>
        <v>18</v>
      </c>
      <c r="AA70" s="27">
        <f t="shared" si="19"/>
        <v>12.74</v>
      </c>
      <c r="AB70" s="307">
        <f t="shared" si="20"/>
        <v>1.7491000000000001</v>
      </c>
      <c r="AC70" s="27">
        <f t="shared" si="5"/>
        <v>22.28</v>
      </c>
      <c r="AD70" s="27">
        <f t="shared" si="6"/>
        <v>5.26</v>
      </c>
      <c r="AE70" s="51">
        <f t="shared" si="21"/>
        <v>27.54</v>
      </c>
    </row>
    <row r="71" spans="1:31" ht="14.25" x14ac:dyDescent="0.2">
      <c r="B71" s="102" t="s">
        <v>37</v>
      </c>
      <c r="C71" s="335">
        <v>1.28</v>
      </c>
      <c r="D71" s="336"/>
      <c r="E71" s="325">
        <f t="shared" si="7"/>
        <v>232.24</v>
      </c>
      <c r="F71" s="330"/>
      <c r="G71" s="111">
        <f t="shared" si="31"/>
        <v>18</v>
      </c>
      <c r="H71" s="325">
        <f t="shared" si="9"/>
        <v>92.6</v>
      </c>
      <c r="I71" s="43">
        <f t="shared" si="22"/>
        <v>342.84000000000003</v>
      </c>
      <c r="K71" s="59">
        <f t="shared" si="34"/>
        <v>0.67740053669350131</v>
      </c>
      <c r="M71" s="102" t="s">
        <v>37</v>
      </c>
      <c r="N71" s="62">
        <f t="shared" si="10"/>
        <v>241.7</v>
      </c>
      <c r="O71" s="62">
        <f t="shared" si="11"/>
        <v>101.14</v>
      </c>
      <c r="P71" s="62">
        <f t="shared" si="12"/>
        <v>342.84</v>
      </c>
      <c r="Q71" s="111">
        <f t="shared" si="35"/>
        <v>241.7</v>
      </c>
      <c r="R71" s="324">
        <f t="shared" si="14"/>
        <v>1.7491000000000001</v>
      </c>
      <c r="S71" s="111">
        <f t="shared" si="36"/>
        <v>422.76</v>
      </c>
      <c r="T71" s="111">
        <f t="shared" si="37"/>
        <v>101.14</v>
      </c>
      <c r="U71" s="340">
        <f t="shared" si="38"/>
        <v>523.9</v>
      </c>
      <c r="V71" s="8"/>
      <c r="W71" s="102" t="s">
        <v>37</v>
      </c>
      <c r="X71" s="39">
        <f t="shared" si="32"/>
        <v>12.74</v>
      </c>
      <c r="Y71" s="62">
        <f t="shared" si="33"/>
        <v>5.26</v>
      </c>
      <c r="Z71" s="39">
        <f t="shared" si="18"/>
        <v>18</v>
      </c>
      <c r="AA71" s="27">
        <f t="shared" si="19"/>
        <v>12.74</v>
      </c>
      <c r="AB71" s="307">
        <f t="shared" si="20"/>
        <v>1.7491000000000001</v>
      </c>
      <c r="AC71" s="27">
        <f t="shared" si="5"/>
        <v>22.28</v>
      </c>
      <c r="AD71" s="27">
        <f t="shared" si="6"/>
        <v>5.26</v>
      </c>
      <c r="AE71" s="51">
        <f t="shared" si="21"/>
        <v>27.54</v>
      </c>
    </row>
    <row r="72" spans="1:31" ht="14.25" x14ac:dyDescent="0.2">
      <c r="B72" s="102" t="s">
        <v>38</v>
      </c>
      <c r="C72" s="335">
        <v>1.1000000000000001</v>
      </c>
      <c r="D72" s="336"/>
      <c r="E72" s="325">
        <f t="shared" si="7"/>
        <v>199.58</v>
      </c>
      <c r="F72" s="330"/>
      <c r="G72" s="111">
        <f t="shared" si="31"/>
        <v>18</v>
      </c>
      <c r="H72" s="325">
        <f t="shared" si="9"/>
        <v>92.6</v>
      </c>
      <c r="I72" s="43">
        <f t="shared" si="22"/>
        <v>310.18</v>
      </c>
      <c r="K72" s="59">
        <f t="shared" si="34"/>
        <v>0.64343284544458057</v>
      </c>
      <c r="M72" s="102" t="s">
        <v>38</v>
      </c>
      <c r="N72" s="62">
        <f t="shared" si="10"/>
        <v>218.68</v>
      </c>
      <c r="O72" s="62">
        <f t="shared" si="11"/>
        <v>91.5</v>
      </c>
      <c r="P72" s="62">
        <f t="shared" si="12"/>
        <v>310.18</v>
      </c>
      <c r="Q72" s="111">
        <f t="shared" si="35"/>
        <v>218.68</v>
      </c>
      <c r="R72" s="324">
        <f t="shared" si="14"/>
        <v>1.7491000000000001</v>
      </c>
      <c r="S72" s="111">
        <f t="shared" si="36"/>
        <v>382.49</v>
      </c>
      <c r="T72" s="111">
        <f t="shared" si="37"/>
        <v>91.5</v>
      </c>
      <c r="U72" s="340">
        <f t="shared" si="38"/>
        <v>473.99</v>
      </c>
      <c r="V72" s="8"/>
      <c r="W72" s="102" t="s">
        <v>38</v>
      </c>
      <c r="X72" s="39">
        <f t="shared" si="32"/>
        <v>12.74</v>
      </c>
      <c r="Y72" s="62">
        <f t="shared" si="33"/>
        <v>5.26</v>
      </c>
      <c r="Z72" s="39">
        <f t="shared" si="18"/>
        <v>18</v>
      </c>
      <c r="AA72" s="27">
        <f t="shared" si="19"/>
        <v>12.74</v>
      </c>
      <c r="AB72" s="307">
        <f t="shared" si="20"/>
        <v>1.7491000000000001</v>
      </c>
      <c r="AC72" s="27">
        <f t="shared" si="5"/>
        <v>22.28</v>
      </c>
      <c r="AD72" s="27">
        <f t="shared" si="6"/>
        <v>5.26</v>
      </c>
      <c r="AE72" s="51">
        <f t="shared" si="21"/>
        <v>27.54</v>
      </c>
    </row>
    <row r="73" spans="1:31" ht="14.25" x14ac:dyDescent="0.2">
      <c r="B73" s="108" t="s">
        <v>39</v>
      </c>
      <c r="C73" s="335">
        <v>1.02</v>
      </c>
      <c r="D73" s="336"/>
      <c r="E73" s="325">
        <f t="shared" si="7"/>
        <v>185.07</v>
      </c>
      <c r="F73" s="330"/>
      <c r="G73" s="111">
        <f t="shared" si="31"/>
        <v>18</v>
      </c>
      <c r="H73" s="325">
        <f t="shared" si="9"/>
        <v>92.6</v>
      </c>
      <c r="I73" s="43">
        <f t="shared" si="22"/>
        <v>295.66999999999996</v>
      </c>
      <c r="K73" s="59">
        <f t="shared" si="34"/>
        <v>0.62593431866608051</v>
      </c>
      <c r="M73" s="102" t="s">
        <v>39</v>
      </c>
      <c r="N73" s="62">
        <f t="shared" si="10"/>
        <v>208.45</v>
      </c>
      <c r="O73" s="62">
        <f t="shared" si="11"/>
        <v>87.22</v>
      </c>
      <c r="P73" s="62">
        <f t="shared" si="12"/>
        <v>295.66999999999996</v>
      </c>
      <c r="Q73" s="111">
        <f t="shared" si="35"/>
        <v>208.45</v>
      </c>
      <c r="R73" s="324">
        <f t="shared" si="14"/>
        <v>1.7491000000000001</v>
      </c>
      <c r="S73" s="111">
        <f t="shared" si="36"/>
        <v>364.6</v>
      </c>
      <c r="T73" s="111">
        <f t="shared" si="37"/>
        <v>87.22</v>
      </c>
      <c r="U73" s="340">
        <f t="shared" si="38"/>
        <v>451.82000000000005</v>
      </c>
      <c r="V73" s="8"/>
      <c r="W73" s="102" t="s">
        <v>39</v>
      </c>
      <c r="X73" s="39">
        <f t="shared" si="32"/>
        <v>12.74</v>
      </c>
      <c r="Y73" s="62">
        <f t="shared" si="33"/>
        <v>5.26</v>
      </c>
      <c r="Z73" s="39">
        <f t="shared" si="18"/>
        <v>18</v>
      </c>
      <c r="AA73" s="27">
        <f t="shared" si="19"/>
        <v>12.74</v>
      </c>
      <c r="AB73" s="307">
        <f t="shared" si="20"/>
        <v>1.7491000000000001</v>
      </c>
      <c r="AC73" s="27">
        <f t="shared" si="5"/>
        <v>22.28</v>
      </c>
      <c r="AD73" s="27">
        <f t="shared" si="6"/>
        <v>5.26</v>
      </c>
      <c r="AE73" s="51">
        <f t="shared" si="21"/>
        <v>27.54</v>
      </c>
    </row>
    <row r="74" spans="1:31" ht="14.25" x14ac:dyDescent="0.2">
      <c r="B74" s="108" t="s">
        <v>40</v>
      </c>
      <c r="C74" s="111">
        <v>0.84</v>
      </c>
      <c r="D74" s="111"/>
      <c r="E74" s="325">
        <f t="shared" si="7"/>
        <v>152.41</v>
      </c>
      <c r="F74" s="330"/>
      <c r="G74" s="111">
        <f t="shared" si="31"/>
        <v>18</v>
      </c>
      <c r="H74" s="325">
        <f t="shared" si="9"/>
        <v>92.6</v>
      </c>
      <c r="I74" s="43">
        <f t="shared" si="22"/>
        <v>263.01</v>
      </c>
      <c r="K74" s="59">
        <f t="shared" si="34"/>
        <v>0.57948366982244026</v>
      </c>
      <c r="M74" s="102" t="s">
        <v>40</v>
      </c>
      <c r="N74" s="62">
        <f t="shared" si="10"/>
        <v>185.42</v>
      </c>
      <c r="O74" s="62">
        <f t="shared" si="11"/>
        <v>77.59</v>
      </c>
      <c r="P74" s="62">
        <f t="shared" si="12"/>
        <v>263.01</v>
      </c>
      <c r="Q74" s="111">
        <f t="shared" si="35"/>
        <v>185.42</v>
      </c>
      <c r="R74" s="324">
        <f t="shared" si="14"/>
        <v>1.7491000000000001</v>
      </c>
      <c r="S74" s="111">
        <f t="shared" si="36"/>
        <v>324.32</v>
      </c>
      <c r="T74" s="111">
        <f t="shared" si="37"/>
        <v>77.59</v>
      </c>
      <c r="U74" s="340">
        <f t="shared" si="38"/>
        <v>401.90999999999997</v>
      </c>
      <c r="V74" s="8"/>
      <c r="W74" s="102" t="s">
        <v>40</v>
      </c>
      <c r="X74" s="39">
        <f t="shared" si="32"/>
        <v>12.74</v>
      </c>
      <c r="Y74" s="62">
        <f t="shared" si="33"/>
        <v>5.26</v>
      </c>
      <c r="Z74" s="39">
        <f t="shared" si="18"/>
        <v>18</v>
      </c>
      <c r="AA74" s="27">
        <f t="shared" si="19"/>
        <v>12.74</v>
      </c>
      <c r="AB74" s="307">
        <f t="shared" si="20"/>
        <v>1.7491000000000001</v>
      </c>
      <c r="AC74" s="27">
        <f t="shared" si="5"/>
        <v>22.28</v>
      </c>
      <c r="AD74" s="27">
        <f t="shared" si="6"/>
        <v>5.26</v>
      </c>
      <c r="AE74" s="51">
        <f t="shared" si="21"/>
        <v>27.54</v>
      </c>
    </row>
    <row r="75" spans="1:31" ht="14.25" x14ac:dyDescent="0.2">
      <c r="B75" s="108" t="s">
        <v>41</v>
      </c>
      <c r="C75" s="111">
        <v>0.78</v>
      </c>
      <c r="D75" s="111"/>
      <c r="E75" s="325">
        <f t="shared" si="7"/>
        <v>141.52000000000001</v>
      </c>
      <c r="F75" s="330"/>
      <c r="G75" s="111">
        <f t="shared" si="31"/>
        <v>18</v>
      </c>
      <c r="H75" s="325">
        <f t="shared" si="9"/>
        <v>92.6</v>
      </c>
      <c r="I75" s="43">
        <f t="shared" si="22"/>
        <v>252.12</v>
      </c>
      <c r="K75" s="59">
        <f t="shared" si="34"/>
        <v>0.5613200063461844</v>
      </c>
      <c r="M75" s="102" t="s">
        <v>41</v>
      </c>
      <c r="N75" s="62">
        <f t="shared" si="10"/>
        <v>177.74</v>
      </c>
      <c r="O75" s="62">
        <f t="shared" si="11"/>
        <v>74.38</v>
      </c>
      <c r="P75" s="62">
        <f t="shared" si="12"/>
        <v>252.12</v>
      </c>
      <c r="Q75" s="111">
        <f t="shared" si="35"/>
        <v>177.74</v>
      </c>
      <c r="R75" s="324">
        <f t="shared" si="14"/>
        <v>1.7491000000000001</v>
      </c>
      <c r="S75" s="111">
        <f t="shared" si="36"/>
        <v>310.89</v>
      </c>
      <c r="T75" s="111">
        <f t="shared" si="37"/>
        <v>74.38</v>
      </c>
      <c r="U75" s="340">
        <f t="shared" si="38"/>
        <v>385.27</v>
      </c>
      <c r="V75" s="8"/>
      <c r="W75" s="102" t="s">
        <v>41</v>
      </c>
      <c r="X75" s="39">
        <f t="shared" si="32"/>
        <v>12.74</v>
      </c>
      <c r="Y75" s="62">
        <f t="shared" si="33"/>
        <v>5.26</v>
      </c>
      <c r="Z75" s="39">
        <f t="shared" si="18"/>
        <v>18</v>
      </c>
      <c r="AA75" s="27">
        <f t="shared" si="19"/>
        <v>12.74</v>
      </c>
      <c r="AB75" s="307">
        <f t="shared" si="20"/>
        <v>1.7491000000000001</v>
      </c>
      <c r="AC75" s="27">
        <f t="shared" si="5"/>
        <v>22.28</v>
      </c>
      <c r="AD75" s="27">
        <f t="shared" si="6"/>
        <v>5.26</v>
      </c>
      <c r="AE75" s="51">
        <f t="shared" si="21"/>
        <v>27.54</v>
      </c>
    </row>
    <row r="76" spans="1:31" ht="14.25" x14ac:dyDescent="0.2">
      <c r="B76" s="108" t="s">
        <v>42</v>
      </c>
      <c r="C76" s="111">
        <v>0.59</v>
      </c>
      <c r="D76" s="111"/>
      <c r="E76" s="325">
        <f t="shared" si="7"/>
        <v>107.05</v>
      </c>
      <c r="F76" s="330"/>
      <c r="G76" s="111">
        <f t="shared" si="31"/>
        <v>18</v>
      </c>
      <c r="H76" s="325">
        <f t="shared" si="9"/>
        <v>92.6</v>
      </c>
      <c r="I76" s="43">
        <f t="shared" si="22"/>
        <v>217.64999999999998</v>
      </c>
      <c r="K76" s="59">
        <f t="shared" si="34"/>
        <v>0.4918447048012865</v>
      </c>
      <c r="M76" s="102" t="s">
        <v>42</v>
      </c>
      <c r="N76" s="62">
        <f t="shared" si="10"/>
        <v>153.44</v>
      </c>
      <c r="O76" s="62">
        <f t="shared" si="11"/>
        <v>64.209999999999994</v>
      </c>
      <c r="P76" s="62">
        <f t="shared" si="12"/>
        <v>217.64999999999998</v>
      </c>
      <c r="Q76" s="111">
        <f t="shared" si="35"/>
        <v>153.44</v>
      </c>
      <c r="R76" s="324">
        <f t="shared" si="14"/>
        <v>1.7491000000000001</v>
      </c>
      <c r="S76" s="111">
        <f t="shared" si="36"/>
        <v>268.38</v>
      </c>
      <c r="T76" s="111">
        <f t="shared" si="37"/>
        <v>64.209999999999994</v>
      </c>
      <c r="U76" s="340">
        <f t="shared" si="38"/>
        <v>332.59</v>
      </c>
      <c r="V76" s="8"/>
      <c r="W76" s="102" t="s">
        <v>42</v>
      </c>
      <c r="X76" s="39">
        <f t="shared" si="32"/>
        <v>12.74</v>
      </c>
      <c r="Y76" s="62">
        <f t="shared" si="33"/>
        <v>5.26</v>
      </c>
      <c r="Z76" s="39">
        <f>+X76+Y76</f>
        <v>18</v>
      </c>
      <c r="AA76" s="27">
        <f>+X76</f>
        <v>12.74</v>
      </c>
      <c r="AB76" s="307">
        <f t="shared" si="20"/>
        <v>1.7491000000000001</v>
      </c>
      <c r="AC76" s="27">
        <f>ROUND(+AA76*AB76,2)</f>
        <v>22.28</v>
      </c>
      <c r="AD76" s="27">
        <f>+Y76</f>
        <v>5.26</v>
      </c>
      <c r="AE76" s="51">
        <f t="shared" si="21"/>
        <v>27.54</v>
      </c>
    </row>
    <row r="77" spans="1:31" ht="15" thickBot="1" x14ac:dyDescent="0.25">
      <c r="B77" s="103" t="s">
        <v>43</v>
      </c>
      <c r="C77" s="138">
        <v>0.54</v>
      </c>
      <c r="D77" s="138"/>
      <c r="E77" s="326">
        <f t="shared" ref="E77" si="39">ROUND($E$8*C77,2)</f>
        <v>97.98</v>
      </c>
      <c r="F77" s="331"/>
      <c r="G77" s="111">
        <f t="shared" si="31"/>
        <v>18</v>
      </c>
      <c r="H77" s="325">
        <f t="shared" ref="H77" si="40">+$H$8</f>
        <v>92.6</v>
      </c>
      <c r="I77" s="45">
        <f t="shared" si="22"/>
        <v>208.57999999999998</v>
      </c>
      <c r="K77" s="59">
        <f t="shared" si="34"/>
        <v>0.46974781858279802</v>
      </c>
      <c r="M77" s="103" t="s">
        <v>43</v>
      </c>
      <c r="N77" s="63">
        <f t="shared" ref="N77" si="41">ROUND(+I77*$N$8,2)</f>
        <v>147.05000000000001</v>
      </c>
      <c r="O77" s="63">
        <f t="shared" ref="O77" si="42">ROUND(+I77*$O$8,2)</f>
        <v>61.53</v>
      </c>
      <c r="P77" s="63">
        <f t="shared" ref="P77" si="43">+N77+O77</f>
        <v>208.58</v>
      </c>
      <c r="Q77" s="138">
        <f t="shared" si="35"/>
        <v>147.05000000000001</v>
      </c>
      <c r="R77" s="341">
        <f t="shared" si="14"/>
        <v>1.7491000000000001</v>
      </c>
      <c r="S77" s="138">
        <f t="shared" si="36"/>
        <v>257.20999999999998</v>
      </c>
      <c r="T77" s="138">
        <f t="shared" si="37"/>
        <v>61.53</v>
      </c>
      <c r="U77" s="342">
        <f t="shared" si="38"/>
        <v>318.74</v>
      </c>
      <c r="V77" s="8"/>
      <c r="W77" s="103" t="s">
        <v>43</v>
      </c>
      <c r="X77" s="52">
        <f t="shared" si="32"/>
        <v>12.74</v>
      </c>
      <c r="Y77" s="63">
        <f t="shared" si="33"/>
        <v>5.26</v>
      </c>
      <c r="Z77" s="52">
        <f>+X77+Y77</f>
        <v>18</v>
      </c>
      <c r="AA77" s="28">
        <f>+X77</f>
        <v>12.74</v>
      </c>
      <c r="AB77" s="308">
        <f>+$AA$5</f>
        <v>1.7491000000000001</v>
      </c>
      <c r="AC77" s="28">
        <f>ROUND(+AA77*AB77,2)</f>
        <v>22.28</v>
      </c>
      <c r="AD77" s="28">
        <f>+Y77</f>
        <v>5.26</v>
      </c>
      <c r="AE77" s="61">
        <f>+AC77+AD77</f>
        <v>27.54</v>
      </c>
    </row>
    <row r="78" spans="1:31" ht="10.5" customHeight="1" x14ac:dyDescent="0.2">
      <c r="B78" s="37"/>
      <c r="C78" s="31"/>
      <c r="D78" s="31"/>
      <c r="E78" s="31"/>
      <c r="F78" s="31"/>
      <c r="G78" s="31"/>
      <c r="H78" s="31"/>
      <c r="I78" s="31"/>
      <c r="K78" s="57"/>
      <c r="M78" s="32"/>
      <c r="N78" s="31"/>
      <c r="O78" s="32"/>
      <c r="P78" s="32"/>
      <c r="Q78" s="32"/>
      <c r="R78" s="90"/>
      <c r="S78" s="32"/>
      <c r="T78" s="32"/>
      <c r="U78" s="32"/>
      <c r="W78" s="32"/>
      <c r="X78" s="31"/>
      <c r="Y78" s="32"/>
      <c r="Z78" s="32"/>
      <c r="AA78" s="32"/>
      <c r="AB78" s="310"/>
      <c r="AC78" s="32"/>
      <c r="AD78" s="32"/>
      <c r="AE78" s="32"/>
    </row>
    <row r="79" spans="1:31" x14ac:dyDescent="0.2">
      <c r="C79" s="8"/>
      <c r="D79" s="8"/>
      <c r="E79" s="8"/>
      <c r="F79" s="8"/>
      <c r="G79" s="8"/>
      <c r="H79" s="8"/>
      <c r="I79" s="8"/>
      <c r="R79" s="90"/>
      <c r="U79" s="8"/>
      <c r="AE79" s="8"/>
    </row>
    <row r="80" spans="1:31" x14ac:dyDescent="0.2">
      <c r="R80" s="90"/>
    </row>
    <row r="81" spans="1:18" hidden="1" x14ac:dyDescent="0.2">
      <c r="A81" s="147" t="s">
        <v>107</v>
      </c>
      <c r="R81" s="90"/>
    </row>
    <row r="82" spans="1:18" hidden="1" x14ac:dyDescent="0.2">
      <c r="R82" s="90"/>
    </row>
    <row r="83" spans="1:18" hidden="1" x14ac:dyDescent="0.2">
      <c r="A83" s="147" t="s">
        <v>108</v>
      </c>
      <c r="R83" s="90"/>
    </row>
    <row r="84" spans="1:18" hidden="1" x14ac:dyDescent="0.2">
      <c r="R84" s="90"/>
    </row>
    <row r="85" spans="1:18" hidden="1" x14ac:dyDescent="0.2">
      <c r="A85" s="147" t="s">
        <v>109</v>
      </c>
    </row>
  </sheetData>
  <mergeCells count="3">
    <mergeCell ref="D6:H6"/>
    <mergeCell ref="B9:I9"/>
    <mergeCell ref="C1:E1"/>
  </mergeCells>
  <phoneticPr fontId="0" type="noConversion"/>
  <pageMargins left="0.75" right="0.75" top="1" bottom="1" header="0.5" footer="0.5"/>
  <pageSetup paperSize="5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85"/>
  <sheetViews>
    <sheetView workbookViewId="0">
      <pane xSplit="1" topLeftCell="B1" activePane="topRight" state="frozen"/>
      <selection activeCell="C2" sqref="C2:C1240"/>
      <selection pane="topRight" activeCell="C2" sqref="B2:I1240"/>
    </sheetView>
  </sheetViews>
  <sheetFormatPr defaultRowHeight="12.75" x14ac:dyDescent="0.2"/>
  <cols>
    <col min="1" max="1" width="9.5703125" style="204" bestFit="1" customWidth="1"/>
    <col min="2" max="2" width="13.28515625" style="209" customWidth="1"/>
    <col min="3" max="3" width="10.5703125" style="209" customWidth="1"/>
    <col min="4" max="4" width="10.28515625" style="209" customWidth="1"/>
    <col min="5" max="5" width="12.28515625" style="209" customWidth="1"/>
    <col min="6" max="6" width="13.85546875" style="209" customWidth="1"/>
    <col min="7" max="7" width="11.28515625" style="209" customWidth="1"/>
    <col min="8" max="8" width="11.7109375" style="209" customWidth="1"/>
    <col min="9" max="9" width="9.140625" style="209"/>
    <col min="10" max="10" width="1.140625" style="209" customWidth="1"/>
    <col min="11" max="11" width="7" style="209" hidden="1" customWidth="1"/>
    <col min="12" max="12" width="1.140625" style="209" customWidth="1"/>
    <col min="13" max="13" width="13" style="209" customWidth="1"/>
    <col min="14" max="14" width="10.5703125" style="209" customWidth="1"/>
    <col min="15" max="15" width="11.28515625" style="209" customWidth="1"/>
    <col min="16" max="16" width="8.7109375" style="209" bestFit="1" customWidth="1"/>
    <col min="17" max="17" width="8.7109375" style="209" customWidth="1"/>
    <col min="18" max="18" width="8" style="209" customWidth="1"/>
    <col min="19" max="19" width="11.5703125" style="209" customWidth="1"/>
    <col min="20" max="20" width="8" style="209" customWidth="1"/>
    <col min="21" max="21" width="11" style="209" bestFit="1" customWidth="1"/>
    <col min="22" max="22" width="9.140625" style="209"/>
    <col min="23" max="23" width="13" customWidth="1"/>
    <col min="24" max="24" width="10.5703125" customWidth="1"/>
    <col min="25" max="25" width="11.28515625" customWidth="1"/>
    <col min="26" max="26" width="8.7109375" bestFit="1" customWidth="1"/>
    <col min="27" max="27" width="8.7109375" customWidth="1"/>
    <col min="28" max="28" width="8.7109375" style="302" customWidth="1"/>
    <col min="29" max="29" width="11.5703125" customWidth="1"/>
    <col min="30" max="30" width="8" customWidth="1"/>
    <col min="31" max="31" width="11" bestFit="1" customWidth="1"/>
    <col min="32" max="16384" width="9.140625" style="209"/>
  </cols>
  <sheetData>
    <row r="1" spans="1:32" ht="15.75" thickBot="1" x14ac:dyDescent="0.3">
      <c r="B1" s="205" t="s">
        <v>62</v>
      </c>
      <c r="C1" s="381"/>
      <c r="D1" s="382"/>
      <c r="E1" s="383"/>
      <c r="F1" s="206" t="str">
        <f>'Summary &amp; PY Comparison'!G5</f>
        <v>URBAN FACILITY</v>
      </c>
      <c r="G1" s="207"/>
      <c r="H1" s="208"/>
      <c r="K1" s="210"/>
      <c r="M1" s="205" t="s">
        <v>62</v>
      </c>
      <c r="N1" s="211"/>
      <c r="O1" s="212"/>
      <c r="P1" s="213"/>
      <c r="Q1" s="206" t="str">
        <f>'Summary &amp; PY Comparison'!G5</f>
        <v>URBAN FACILITY</v>
      </c>
      <c r="R1" s="207"/>
      <c r="S1" s="208"/>
      <c r="W1" s="70" t="s">
        <v>62</v>
      </c>
      <c r="X1" s="71"/>
      <c r="Y1" s="72"/>
      <c r="Z1" s="2"/>
      <c r="AA1" s="86" t="str">
        <f>+Q1</f>
        <v>URBAN FACILITY</v>
      </c>
      <c r="AB1" s="297"/>
      <c r="AC1" s="76"/>
    </row>
    <row r="2" spans="1:32" ht="15.75" thickBot="1" x14ac:dyDescent="0.3">
      <c r="B2" s="205" t="s">
        <v>63</v>
      </c>
      <c r="C2" s="214"/>
      <c r="D2" s="295" t="str">
        <f>'Impact Tool'!E10</f>
        <v>99-9999</v>
      </c>
      <c r="E2" s="213"/>
      <c r="F2" s="205" t="s">
        <v>0</v>
      </c>
      <c r="G2" s="215"/>
      <c r="H2" s="216" t="str">
        <f>'Impact Tool'!I10</f>
        <v>Alameda County, California</v>
      </c>
      <c r="K2" s="210"/>
      <c r="M2" s="205" t="s">
        <v>63</v>
      </c>
      <c r="N2" s="217"/>
      <c r="O2" s="296" t="str">
        <f>'Summary &amp; PY Comparison'!E6</f>
        <v>99-9999</v>
      </c>
      <c r="P2" s="213"/>
      <c r="Q2" s="205" t="s">
        <v>0</v>
      </c>
      <c r="R2" s="215"/>
      <c r="S2" s="216" t="str">
        <f>'Summary &amp; PY Comparison'!I6</f>
        <v>Alameda County, California</v>
      </c>
      <c r="W2" s="70" t="s">
        <v>63</v>
      </c>
      <c r="X2" s="73"/>
      <c r="Y2" s="87" t="str">
        <f>+O2</f>
        <v>99-9999</v>
      </c>
      <c r="Z2" s="2"/>
      <c r="AA2" s="70" t="s">
        <v>0</v>
      </c>
      <c r="AB2" s="298"/>
      <c r="AC2" s="88" t="str">
        <f>+S2</f>
        <v>Alameda County, California</v>
      </c>
    </row>
    <row r="3" spans="1:32" ht="15.75" thickBot="1" x14ac:dyDescent="0.3">
      <c r="B3" s="218"/>
      <c r="C3" s="219"/>
      <c r="D3" s="220"/>
      <c r="E3" s="213"/>
      <c r="F3" s="221" t="s">
        <v>212</v>
      </c>
      <c r="G3" s="222"/>
      <c r="K3" s="210"/>
      <c r="M3" s="218"/>
      <c r="N3" s="219"/>
      <c r="O3" s="220"/>
      <c r="P3" s="213"/>
      <c r="Q3" s="221" t="s">
        <v>212</v>
      </c>
      <c r="R3" s="223"/>
      <c r="W3" s="69"/>
      <c r="X3" s="1"/>
      <c r="Y3" s="4"/>
      <c r="Z3" s="2"/>
      <c r="AA3" s="221" t="s">
        <v>212</v>
      </c>
      <c r="AB3" s="299"/>
    </row>
    <row r="4" spans="1:32" ht="18.75" customHeight="1" thickBot="1" x14ac:dyDescent="0.3">
      <c r="C4" s="219"/>
      <c r="D4" s="224" t="s">
        <v>64</v>
      </c>
      <c r="E4" s="213"/>
      <c r="F4" s="225">
        <f>'Impact Tool'!I12</f>
        <v>36084</v>
      </c>
      <c r="G4" s="213"/>
      <c r="I4" s="226"/>
      <c r="K4" s="227"/>
      <c r="N4" s="219"/>
      <c r="O4" s="228" t="s">
        <v>64</v>
      </c>
      <c r="P4" s="213"/>
      <c r="Q4" s="229">
        <f>'Summary &amp; PY Comparison'!I8</f>
        <v>36084</v>
      </c>
      <c r="R4" s="230"/>
      <c r="W4" s="300" t="s">
        <v>127</v>
      </c>
      <c r="X4" s="1"/>
      <c r="Y4" s="79" t="s">
        <v>64</v>
      </c>
      <c r="Z4" s="2"/>
      <c r="AA4" s="80">
        <f>+Q4</f>
        <v>36084</v>
      </c>
      <c r="AB4" s="301"/>
    </row>
    <row r="5" spans="1:32" ht="15.75" customHeight="1" thickBot="1" x14ac:dyDescent="0.3">
      <c r="C5" s="219"/>
      <c r="D5" s="231" t="s">
        <v>61</v>
      </c>
      <c r="E5" s="213"/>
      <c r="F5" s="232">
        <f>'Summary &amp; PY Comparison'!I9</f>
        <v>1.7250000000000001</v>
      </c>
      <c r="G5" s="213"/>
      <c r="I5" s="226"/>
      <c r="K5" s="227"/>
      <c r="N5" s="219"/>
      <c r="O5" s="228" t="s">
        <v>61</v>
      </c>
      <c r="P5" s="213"/>
      <c r="Q5" s="233">
        <f>'Summary &amp; PY Comparison'!I9</f>
        <v>1.7250000000000001</v>
      </c>
      <c r="R5" s="230"/>
      <c r="U5" s="234"/>
      <c r="X5" s="1"/>
      <c r="Y5" s="79" t="s">
        <v>61</v>
      </c>
      <c r="Z5" s="2"/>
      <c r="AA5" s="84">
        <f>+Q5</f>
        <v>1.7250000000000001</v>
      </c>
      <c r="AB5" s="301"/>
      <c r="AE5" s="91"/>
    </row>
    <row r="6" spans="1:32" ht="16.5" customHeight="1" thickBot="1" x14ac:dyDescent="0.3">
      <c r="B6" s="235" t="s">
        <v>68</v>
      </c>
      <c r="C6" s="236"/>
      <c r="D6" s="384" t="s">
        <v>1447</v>
      </c>
      <c r="E6" s="384"/>
      <c r="F6" s="384"/>
      <c r="G6" s="384"/>
      <c r="H6" s="384"/>
      <c r="I6" s="226">
        <f>SUM(E8:H8)</f>
        <v>418.71</v>
      </c>
      <c r="K6" s="237"/>
    </row>
    <row r="7" spans="1:32" ht="13.5" thickBot="1" x14ac:dyDescent="0.25">
      <c r="B7" s="238"/>
      <c r="C7" s="238"/>
      <c r="D7" s="238"/>
      <c r="E7" s="239"/>
      <c r="F7" s="238"/>
      <c r="G7" s="238"/>
      <c r="H7" s="238"/>
      <c r="I7" s="238"/>
      <c r="K7" s="240"/>
      <c r="N7" s="241" t="s">
        <v>67</v>
      </c>
      <c r="O7" s="242"/>
      <c r="P7" s="215"/>
      <c r="Q7" s="234"/>
      <c r="R7" s="235" t="s">
        <v>68</v>
      </c>
      <c r="U7" s="234"/>
      <c r="X7" s="200" t="s">
        <v>67</v>
      </c>
      <c r="Y7" s="25"/>
      <c r="Z7" s="26"/>
      <c r="AA7" s="91"/>
      <c r="AB7" s="302" t="s">
        <v>68</v>
      </c>
      <c r="AE7" s="91"/>
    </row>
    <row r="8" spans="1:32" ht="15" customHeight="1" thickBot="1" x14ac:dyDescent="0.25">
      <c r="B8" s="243" t="s">
        <v>44</v>
      </c>
      <c r="C8" s="244"/>
      <c r="D8" s="245"/>
      <c r="E8" s="94">
        <v>177.21</v>
      </c>
      <c r="F8" s="94">
        <v>133.47999999999999</v>
      </c>
      <c r="G8" s="94">
        <v>17.579999999999998</v>
      </c>
      <c r="H8" s="94">
        <v>90.44</v>
      </c>
      <c r="I8" s="95">
        <f>SUM(E8:H8)</f>
        <v>418.71</v>
      </c>
      <c r="J8"/>
      <c r="K8" s="56"/>
      <c r="L8"/>
      <c r="M8" s="9"/>
      <c r="N8" s="96">
        <v>0.70799999999999996</v>
      </c>
      <c r="O8" s="96">
        <v>0.29200000000000004</v>
      </c>
      <c r="P8" s="96">
        <v>1</v>
      </c>
      <c r="Q8" s="247"/>
      <c r="R8" s="248"/>
      <c r="S8" s="247"/>
      <c r="W8" s="9"/>
      <c r="X8" s="96">
        <v>0.70799999999999996</v>
      </c>
      <c r="Y8" s="96">
        <v>0.29200000000000004</v>
      </c>
      <c r="Z8" s="96">
        <v>1</v>
      </c>
      <c r="AA8" s="16"/>
      <c r="AB8" s="303"/>
      <c r="AC8" s="16"/>
    </row>
    <row r="9" spans="1:32" ht="18.75" thickBot="1" x14ac:dyDescent="0.3">
      <c r="B9" s="385"/>
      <c r="C9" s="385"/>
      <c r="D9" s="385"/>
      <c r="E9" s="385"/>
      <c r="F9" s="385"/>
      <c r="G9" s="385"/>
      <c r="H9" s="385"/>
      <c r="I9" s="385"/>
      <c r="K9" s="246"/>
      <c r="M9" s="18" t="str">
        <f>+O5&amp;" "&amp;"Urban Federal Rates Effective 10/1/17 Through 9/30/18"</f>
        <v>Wage Index Urban Federal Rates Effective 10/1/17 Through 9/30/18</v>
      </c>
      <c r="N9" s="19"/>
      <c r="O9" s="19"/>
      <c r="P9" s="19"/>
      <c r="Q9" s="19"/>
      <c r="R9" s="19"/>
      <c r="S9" s="19"/>
      <c r="T9" s="19"/>
      <c r="U9" s="20"/>
      <c r="W9" s="18" t="str">
        <f>+Y5&amp;" "&amp;"Urban Federal Rates Effective 10/1/17 Through 9/30/18"</f>
        <v>Wage Index Urban Federal Rates Effective 10/1/17 Through 9/30/18</v>
      </c>
      <c r="X9" s="19"/>
      <c r="Y9" s="19"/>
      <c r="Z9" s="19"/>
      <c r="AA9" s="19"/>
      <c r="AB9" s="304"/>
      <c r="AC9" s="19"/>
      <c r="AD9" s="19"/>
      <c r="AE9" s="20"/>
    </row>
    <row r="10" spans="1:32" ht="16.5" customHeight="1" thickBot="1" x14ac:dyDescent="0.25">
      <c r="B10" s="320" t="s">
        <v>133</v>
      </c>
      <c r="C10" s="40"/>
      <c r="D10" s="40"/>
      <c r="E10" s="40"/>
      <c r="F10" s="40"/>
      <c r="G10" s="40"/>
      <c r="H10" s="40"/>
      <c r="I10" s="41"/>
      <c r="K10" s="246"/>
      <c r="M10" s="249" t="s">
        <v>45</v>
      </c>
      <c r="N10" s="250"/>
      <c r="O10" s="250"/>
      <c r="P10" s="251"/>
      <c r="Q10" s="249" t="s">
        <v>46</v>
      </c>
      <c r="R10" s="252"/>
      <c r="S10" s="242"/>
      <c r="T10" s="242"/>
      <c r="U10" s="215"/>
      <c r="W10" s="23" t="s">
        <v>45</v>
      </c>
      <c r="X10" s="21"/>
      <c r="Y10" s="21"/>
      <c r="Z10" s="22"/>
      <c r="AA10" s="23" t="s">
        <v>46</v>
      </c>
      <c r="AB10" s="305"/>
      <c r="AC10" s="25"/>
      <c r="AD10" s="25"/>
      <c r="AE10" s="26"/>
    </row>
    <row r="11" spans="1:32" ht="76.5" customHeight="1" thickBot="1" x14ac:dyDescent="0.3">
      <c r="B11" s="253" t="s">
        <v>126</v>
      </c>
      <c r="C11" s="254" t="s">
        <v>47</v>
      </c>
      <c r="D11" s="254" t="s">
        <v>48</v>
      </c>
      <c r="E11" s="254" t="s">
        <v>49</v>
      </c>
      <c r="F11" s="254" t="s">
        <v>50</v>
      </c>
      <c r="G11" s="255" t="s">
        <v>51</v>
      </c>
      <c r="H11" s="254" t="s">
        <v>52</v>
      </c>
      <c r="I11" s="256" t="s">
        <v>53</v>
      </c>
      <c r="K11" s="257" t="s">
        <v>54</v>
      </c>
      <c r="M11" s="258" t="s">
        <v>125</v>
      </c>
      <c r="N11" s="315" t="s">
        <v>154</v>
      </c>
      <c r="O11" s="315" t="s">
        <v>155</v>
      </c>
      <c r="P11" s="259" t="s">
        <v>55</v>
      </c>
      <c r="Q11" s="260" t="s">
        <v>56</v>
      </c>
      <c r="R11" s="261" t="s">
        <v>57</v>
      </c>
      <c r="S11" s="262" t="s">
        <v>58</v>
      </c>
      <c r="T11" s="263" t="s">
        <v>59</v>
      </c>
      <c r="U11" s="264" t="s">
        <v>60</v>
      </c>
      <c r="W11" s="173" t="s">
        <v>126</v>
      </c>
      <c r="X11" s="97" t="s">
        <v>157</v>
      </c>
      <c r="Y11" s="97" t="s">
        <v>158</v>
      </c>
      <c r="Z11" s="48" t="s">
        <v>55</v>
      </c>
      <c r="AA11" s="46" t="s">
        <v>56</v>
      </c>
      <c r="AB11" s="306" t="s">
        <v>57</v>
      </c>
      <c r="AC11" s="49" t="s">
        <v>58</v>
      </c>
      <c r="AD11" s="50" t="s">
        <v>59</v>
      </c>
      <c r="AE11" s="47" t="s">
        <v>60</v>
      </c>
    </row>
    <row r="12" spans="1:32" ht="15" customHeight="1" x14ac:dyDescent="0.2">
      <c r="A12" s="265" t="s">
        <v>110</v>
      </c>
      <c r="B12" s="266" t="s">
        <v>1</v>
      </c>
      <c r="C12" s="178">
        <v>2.67</v>
      </c>
      <c r="D12" s="178">
        <v>1.87</v>
      </c>
      <c r="E12" s="121">
        <f>ROUND($E$8*C12,2)</f>
        <v>473.15</v>
      </c>
      <c r="F12" s="121">
        <f>ROUND($F$8*D12,2)</f>
        <v>249.61</v>
      </c>
      <c r="G12" s="122"/>
      <c r="H12" s="121">
        <f>+$H$8</f>
        <v>90.44</v>
      </c>
      <c r="I12" s="267">
        <f t="shared" ref="I12:I68" si="0">SUM(E12:H12)</f>
        <v>813.2</v>
      </c>
      <c r="K12" s="268">
        <f t="shared" ref="K12:K34" si="1">+E12/I12</f>
        <v>0.58183718642400384</v>
      </c>
      <c r="M12" s="269" t="s">
        <v>1</v>
      </c>
      <c r="N12" s="270">
        <f>+ROUND(I12*$N$8,2)</f>
        <v>575.75</v>
      </c>
      <c r="O12" s="270">
        <f>ROUND(+I12*$O$8,2)</f>
        <v>237.45</v>
      </c>
      <c r="P12" s="270">
        <f t="shared" ref="P12:P68" si="2">+N12+O12</f>
        <v>813.2</v>
      </c>
      <c r="Q12" s="345">
        <f t="shared" ref="Q12:Q68" si="3">+N12</f>
        <v>575.75</v>
      </c>
      <c r="R12" s="346">
        <f>+$Q$5</f>
        <v>1.7250000000000001</v>
      </c>
      <c r="S12" s="345">
        <f t="shared" ref="S12:S68" si="4">ROUND(+Q12*R12,2)</f>
        <v>993.17</v>
      </c>
      <c r="T12" s="345">
        <f t="shared" ref="T12:T68" si="5">+O12</f>
        <v>237.45</v>
      </c>
      <c r="U12" s="347">
        <f>+S12+T12</f>
        <v>1230.6199999999999</v>
      </c>
      <c r="V12" s="354"/>
      <c r="W12" s="42" t="s">
        <v>1</v>
      </c>
      <c r="X12" s="39">
        <f>ROUND(+F12*$X$8,2)</f>
        <v>176.72</v>
      </c>
      <c r="Y12" s="62">
        <f>+ROUND(F12*$Y$8,2)</f>
        <v>72.89</v>
      </c>
      <c r="Z12" s="39">
        <f>+X12+Y12</f>
        <v>249.61</v>
      </c>
      <c r="AA12" s="27">
        <f>+X12</f>
        <v>176.72</v>
      </c>
      <c r="AB12" s="307">
        <f>+$AA$5</f>
        <v>1.7250000000000001</v>
      </c>
      <c r="AC12" s="27">
        <f t="shared" ref="AC12:AC75" si="6">ROUND(+AA12*AB12,2)</f>
        <v>304.83999999999997</v>
      </c>
      <c r="AD12" s="27">
        <f t="shared" ref="AD12:AD75" si="7">+Y12</f>
        <v>72.89</v>
      </c>
      <c r="AE12" s="51">
        <f>+AC12+AD12</f>
        <v>377.72999999999996</v>
      </c>
      <c r="AF12" s="354"/>
    </row>
    <row r="13" spans="1:32" ht="15" customHeight="1" x14ac:dyDescent="0.2">
      <c r="A13" s="204" t="s">
        <v>111</v>
      </c>
      <c r="B13" s="269" t="s">
        <v>2</v>
      </c>
      <c r="C13" s="109">
        <v>2.57</v>
      </c>
      <c r="D13" s="109">
        <v>1.87</v>
      </c>
      <c r="E13" s="38">
        <f t="shared" ref="E13:E76" si="8">ROUND($E$8*C13,2)</f>
        <v>455.43</v>
      </c>
      <c r="F13" s="38">
        <f t="shared" ref="F13:F34" si="9">ROUND($F$8*D13,2)</f>
        <v>249.61</v>
      </c>
      <c r="G13" s="29"/>
      <c r="H13" s="38">
        <f t="shared" ref="H13:H76" si="10">+$H$8</f>
        <v>90.44</v>
      </c>
      <c r="I13" s="271">
        <f t="shared" si="0"/>
        <v>795.48</v>
      </c>
      <c r="K13" s="268">
        <f t="shared" si="1"/>
        <v>0.5725222507165485</v>
      </c>
      <c r="M13" s="269" t="s">
        <v>2</v>
      </c>
      <c r="N13" s="270">
        <f t="shared" ref="N13:N76" si="11">+ROUND(I13*$N$8,2)</f>
        <v>563.20000000000005</v>
      </c>
      <c r="O13" s="270">
        <f t="shared" ref="O13:O76" si="12">ROUND(+I13*$O$8,2)</f>
        <v>232.28</v>
      </c>
      <c r="P13" s="270">
        <f t="shared" si="2"/>
        <v>795.48</v>
      </c>
      <c r="Q13" s="345">
        <f t="shared" si="3"/>
        <v>563.20000000000005</v>
      </c>
      <c r="R13" s="346">
        <f t="shared" ref="R13:R77" si="13">+$Q$5</f>
        <v>1.7250000000000001</v>
      </c>
      <c r="S13" s="345">
        <f t="shared" si="4"/>
        <v>971.52</v>
      </c>
      <c r="T13" s="345">
        <f t="shared" si="5"/>
        <v>232.28</v>
      </c>
      <c r="U13" s="347">
        <f t="shared" ref="U13:U69" si="14">+S13+T13</f>
        <v>1203.8</v>
      </c>
      <c r="V13" s="354"/>
      <c r="W13" s="42" t="s">
        <v>2</v>
      </c>
      <c r="X13" s="39">
        <f t="shared" ref="X13:X34" si="15">ROUND(+F13*$X$8,2)</f>
        <v>176.72</v>
      </c>
      <c r="Y13" s="62">
        <f t="shared" ref="Y13:Y34" si="16">+ROUND(F13*$Y$8,2)</f>
        <v>72.89</v>
      </c>
      <c r="Z13" s="39">
        <f t="shared" ref="Z13:Z75" si="17">+X13+Y13</f>
        <v>249.61</v>
      </c>
      <c r="AA13" s="27">
        <f t="shared" ref="AA13:AA75" si="18">+X13</f>
        <v>176.72</v>
      </c>
      <c r="AB13" s="307">
        <f t="shared" ref="AB13:AB76" si="19">+$AA$5</f>
        <v>1.7250000000000001</v>
      </c>
      <c r="AC13" s="27">
        <f t="shared" si="6"/>
        <v>304.83999999999997</v>
      </c>
      <c r="AD13" s="27">
        <f t="shared" si="7"/>
        <v>72.89</v>
      </c>
      <c r="AE13" s="51">
        <f t="shared" ref="AE13:AE76" si="20">+AC13+AD13</f>
        <v>377.72999999999996</v>
      </c>
      <c r="AF13" s="354"/>
    </row>
    <row r="14" spans="1:32" ht="15" customHeight="1" x14ac:dyDescent="0.2">
      <c r="A14" s="204" t="s">
        <v>112</v>
      </c>
      <c r="B14" s="269" t="s">
        <v>3</v>
      </c>
      <c r="C14" s="109">
        <v>2.61</v>
      </c>
      <c r="D14" s="109">
        <v>1.28</v>
      </c>
      <c r="E14" s="38">
        <f t="shared" si="8"/>
        <v>462.52</v>
      </c>
      <c r="F14" s="38">
        <f t="shared" si="9"/>
        <v>170.85</v>
      </c>
      <c r="G14" s="29"/>
      <c r="H14" s="38">
        <f t="shared" si="10"/>
        <v>90.44</v>
      </c>
      <c r="I14" s="271">
        <f t="shared" si="0"/>
        <v>723.81</v>
      </c>
      <c r="K14" s="268">
        <f t="shared" si="1"/>
        <v>0.63900747433718796</v>
      </c>
      <c r="M14" s="269" t="s">
        <v>3</v>
      </c>
      <c r="N14" s="270">
        <f t="shared" si="11"/>
        <v>512.46</v>
      </c>
      <c r="O14" s="270">
        <f t="shared" si="12"/>
        <v>211.35</v>
      </c>
      <c r="P14" s="270">
        <f t="shared" si="2"/>
        <v>723.81000000000006</v>
      </c>
      <c r="Q14" s="345">
        <f t="shared" si="3"/>
        <v>512.46</v>
      </c>
      <c r="R14" s="346">
        <f t="shared" si="13"/>
        <v>1.7250000000000001</v>
      </c>
      <c r="S14" s="345">
        <f t="shared" si="4"/>
        <v>883.99</v>
      </c>
      <c r="T14" s="345">
        <f t="shared" si="5"/>
        <v>211.35</v>
      </c>
      <c r="U14" s="347">
        <f t="shared" si="14"/>
        <v>1095.3399999999999</v>
      </c>
      <c r="V14" s="354"/>
      <c r="W14" s="42" t="s">
        <v>3</v>
      </c>
      <c r="X14" s="39">
        <f t="shared" si="15"/>
        <v>120.96</v>
      </c>
      <c r="Y14" s="62">
        <f t="shared" si="16"/>
        <v>49.89</v>
      </c>
      <c r="Z14" s="39">
        <f t="shared" si="17"/>
        <v>170.85</v>
      </c>
      <c r="AA14" s="27">
        <f t="shared" si="18"/>
        <v>120.96</v>
      </c>
      <c r="AB14" s="307">
        <f t="shared" si="19"/>
        <v>1.7250000000000001</v>
      </c>
      <c r="AC14" s="27">
        <f t="shared" si="6"/>
        <v>208.66</v>
      </c>
      <c r="AD14" s="27">
        <f t="shared" si="7"/>
        <v>49.89</v>
      </c>
      <c r="AE14" s="51">
        <f t="shared" si="20"/>
        <v>258.55</v>
      </c>
      <c r="AF14" s="354"/>
    </row>
    <row r="15" spans="1:32" ht="15" customHeight="1" x14ac:dyDescent="0.2">
      <c r="B15" s="269" t="s">
        <v>4</v>
      </c>
      <c r="C15" s="109">
        <v>2.19</v>
      </c>
      <c r="D15" s="109">
        <v>1.28</v>
      </c>
      <c r="E15" s="38">
        <f t="shared" si="8"/>
        <v>388.09</v>
      </c>
      <c r="F15" s="38">
        <f t="shared" si="9"/>
        <v>170.85</v>
      </c>
      <c r="G15" s="29"/>
      <c r="H15" s="38">
        <f t="shared" si="10"/>
        <v>90.44</v>
      </c>
      <c r="I15" s="271">
        <f t="shared" si="0"/>
        <v>649.37999999999988</v>
      </c>
      <c r="K15" s="268">
        <f t="shared" si="1"/>
        <v>0.59763158705226527</v>
      </c>
      <c r="M15" s="269" t="s">
        <v>4</v>
      </c>
      <c r="N15" s="270">
        <f t="shared" si="11"/>
        <v>459.76</v>
      </c>
      <c r="O15" s="270">
        <f t="shared" si="12"/>
        <v>189.62</v>
      </c>
      <c r="P15" s="270">
        <f t="shared" si="2"/>
        <v>649.38</v>
      </c>
      <c r="Q15" s="345">
        <f t="shared" si="3"/>
        <v>459.76</v>
      </c>
      <c r="R15" s="346">
        <f t="shared" si="13"/>
        <v>1.7250000000000001</v>
      </c>
      <c r="S15" s="345">
        <f t="shared" si="4"/>
        <v>793.09</v>
      </c>
      <c r="T15" s="345">
        <f t="shared" si="5"/>
        <v>189.62</v>
      </c>
      <c r="U15" s="347">
        <f t="shared" si="14"/>
        <v>982.71</v>
      </c>
      <c r="V15" s="354"/>
      <c r="W15" s="42" t="s">
        <v>4</v>
      </c>
      <c r="X15" s="39">
        <f t="shared" si="15"/>
        <v>120.96</v>
      </c>
      <c r="Y15" s="62">
        <f t="shared" si="16"/>
        <v>49.89</v>
      </c>
      <c r="Z15" s="39">
        <f t="shared" si="17"/>
        <v>170.85</v>
      </c>
      <c r="AA15" s="27">
        <f t="shared" si="18"/>
        <v>120.96</v>
      </c>
      <c r="AB15" s="307">
        <f t="shared" si="19"/>
        <v>1.7250000000000001</v>
      </c>
      <c r="AC15" s="27">
        <f t="shared" si="6"/>
        <v>208.66</v>
      </c>
      <c r="AD15" s="27">
        <f t="shared" si="7"/>
        <v>49.89</v>
      </c>
      <c r="AE15" s="51">
        <f t="shared" si="20"/>
        <v>258.55</v>
      </c>
      <c r="AF15" s="354"/>
    </row>
    <row r="16" spans="1:32" ht="15" customHeight="1" x14ac:dyDescent="0.2">
      <c r="B16" s="269" t="s">
        <v>5</v>
      </c>
      <c r="C16" s="109">
        <v>2.5499999999999998</v>
      </c>
      <c r="D16" s="109">
        <v>0.85</v>
      </c>
      <c r="E16" s="38">
        <f t="shared" si="8"/>
        <v>451.89</v>
      </c>
      <c r="F16" s="38">
        <f t="shared" si="9"/>
        <v>113.46</v>
      </c>
      <c r="G16" s="29"/>
      <c r="H16" s="38">
        <f t="shared" si="10"/>
        <v>90.44</v>
      </c>
      <c r="I16" s="271">
        <f t="shared" si="0"/>
        <v>655.79</v>
      </c>
      <c r="K16" s="268">
        <f t="shared" si="1"/>
        <v>0.68907729608563717</v>
      </c>
      <c r="M16" s="269" t="s">
        <v>5</v>
      </c>
      <c r="N16" s="270">
        <f t="shared" si="11"/>
        <v>464.3</v>
      </c>
      <c r="O16" s="270">
        <f t="shared" si="12"/>
        <v>191.49</v>
      </c>
      <c r="P16" s="270">
        <f t="shared" si="2"/>
        <v>655.79</v>
      </c>
      <c r="Q16" s="345">
        <f t="shared" si="3"/>
        <v>464.3</v>
      </c>
      <c r="R16" s="346">
        <f t="shared" si="13"/>
        <v>1.7250000000000001</v>
      </c>
      <c r="S16" s="345">
        <f t="shared" si="4"/>
        <v>800.92</v>
      </c>
      <c r="T16" s="345">
        <f t="shared" si="5"/>
        <v>191.49</v>
      </c>
      <c r="U16" s="347">
        <f t="shared" si="14"/>
        <v>992.41</v>
      </c>
      <c r="V16" s="354"/>
      <c r="W16" s="42" t="s">
        <v>5</v>
      </c>
      <c r="X16" s="39">
        <f t="shared" si="15"/>
        <v>80.33</v>
      </c>
      <c r="Y16" s="62">
        <f t="shared" si="16"/>
        <v>33.130000000000003</v>
      </c>
      <c r="Z16" s="39">
        <f t="shared" si="17"/>
        <v>113.46000000000001</v>
      </c>
      <c r="AA16" s="27">
        <f t="shared" si="18"/>
        <v>80.33</v>
      </c>
      <c r="AB16" s="307">
        <f t="shared" si="19"/>
        <v>1.7250000000000001</v>
      </c>
      <c r="AC16" s="27">
        <f t="shared" si="6"/>
        <v>138.57</v>
      </c>
      <c r="AD16" s="27">
        <f t="shared" si="7"/>
        <v>33.130000000000003</v>
      </c>
      <c r="AE16" s="51">
        <f t="shared" si="20"/>
        <v>171.7</v>
      </c>
      <c r="AF16" s="354"/>
    </row>
    <row r="17" spans="1:32" ht="15" customHeight="1" x14ac:dyDescent="0.2">
      <c r="B17" s="269" t="s">
        <v>6</v>
      </c>
      <c r="C17" s="109">
        <v>2.15</v>
      </c>
      <c r="D17" s="109">
        <v>0.85</v>
      </c>
      <c r="E17" s="38">
        <f t="shared" si="8"/>
        <v>381</v>
      </c>
      <c r="F17" s="38">
        <f t="shared" si="9"/>
        <v>113.46</v>
      </c>
      <c r="G17" s="29"/>
      <c r="H17" s="38">
        <f t="shared" si="10"/>
        <v>90.44</v>
      </c>
      <c r="I17" s="271">
        <f t="shared" si="0"/>
        <v>584.9</v>
      </c>
      <c r="K17" s="268">
        <f t="shared" si="1"/>
        <v>0.65139340058129602</v>
      </c>
      <c r="M17" s="269" t="s">
        <v>6</v>
      </c>
      <c r="N17" s="270">
        <f t="shared" si="11"/>
        <v>414.11</v>
      </c>
      <c r="O17" s="270">
        <f t="shared" si="12"/>
        <v>170.79</v>
      </c>
      <c r="P17" s="270">
        <f t="shared" si="2"/>
        <v>584.9</v>
      </c>
      <c r="Q17" s="345">
        <f t="shared" si="3"/>
        <v>414.11</v>
      </c>
      <c r="R17" s="346">
        <f t="shared" si="13"/>
        <v>1.7250000000000001</v>
      </c>
      <c r="S17" s="345">
        <f t="shared" si="4"/>
        <v>714.34</v>
      </c>
      <c r="T17" s="345">
        <f t="shared" si="5"/>
        <v>170.79</v>
      </c>
      <c r="U17" s="347">
        <f t="shared" si="14"/>
        <v>885.13</v>
      </c>
      <c r="V17" s="354"/>
      <c r="W17" s="42" t="s">
        <v>6</v>
      </c>
      <c r="X17" s="39">
        <f t="shared" si="15"/>
        <v>80.33</v>
      </c>
      <c r="Y17" s="62">
        <f t="shared" si="16"/>
        <v>33.130000000000003</v>
      </c>
      <c r="Z17" s="39">
        <f t="shared" si="17"/>
        <v>113.46000000000001</v>
      </c>
      <c r="AA17" s="27">
        <f t="shared" si="18"/>
        <v>80.33</v>
      </c>
      <c r="AB17" s="307">
        <f t="shared" si="19"/>
        <v>1.7250000000000001</v>
      </c>
      <c r="AC17" s="27">
        <f t="shared" si="6"/>
        <v>138.57</v>
      </c>
      <c r="AD17" s="27">
        <f t="shared" si="7"/>
        <v>33.130000000000003</v>
      </c>
      <c r="AE17" s="51">
        <f t="shared" si="20"/>
        <v>171.7</v>
      </c>
      <c r="AF17" s="354"/>
    </row>
    <row r="18" spans="1:32" ht="15" customHeight="1" x14ac:dyDescent="0.2">
      <c r="B18" s="269" t="s">
        <v>7</v>
      </c>
      <c r="C18" s="109">
        <v>2.4700000000000002</v>
      </c>
      <c r="D18" s="109">
        <v>0.55000000000000004</v>
      </c>
      <c r="E18" s="38">
        <f t="shared" si="8"/>
        <v>437.71</v>
      </c>
      <c r="F18" s="38">
        <f t="shared" si="9"/>
        <v>73.41</v>
      </c>
      <c r="G18" s="29"/>
      <c r="H18" s="38">
        <f t="shared" si="10"/>
        <v>90.44</v>
      </c>
      <c r="I18" s="271">
        <f t="shared" si="0"/>
        <v>601.55999999999995</v>
      </c>
      <c r="K18" s="268">
        <f t="shared" si="1"/>
        <v>0.72762484207726585</v>
      </c>
      <c r="M18" s="269" t="s">
        <v>7</v>
      </c>
      <c r="N18" s="270">
        <f t="shared" si="11"/>
        <v>425.9</v>
      </c>
      <c r="O18" s="270">
        <f t="shared" si="12"/>
        <v>175.66</v>
      </c>
      <c r="P18" s="270">
        <f t="shared" si="2"/>
        <v>601.55999999999995</v>
      </c>
      <c r="Q18" s="345">
        <f t="shared" si="3"/>
        <v>425.9</v>
      </c>
      <c r="R18" s="346">
        <f t="shared" si="13"/>
        <v>1.7250000000000001</v>
      </c>
      <c r="S18" s="345">
        <f t="shared" si="4"/>
        <v>734.68</v>
      </c>
      <c r="T18" s="345">
        <f t="shared" si="5"/>
        <v>175.66</v>
      </c>
      <c r="U18" s="347">
        <f t="shared" si="14"/>
        <v>910.33999999999992</v>
      </c>
      <c r="V18" s="354"/>
      <c r="W18" s="42" t="s">
        <v>7</v>
      </c>
      <c r="X18" s="39">
        <f t="shared" si="15"/>
        <v>51.97</v>
      </c>
      <c r="Y18" s="62">
        <f t="shared" si="16"/>
        <v>21.44</v>
      </c>
      <c r="Z18" s="39">
        <f t="shared" si="17"/>
        <v>73.41</v>
      </c>
      <c r="AA18" s="27">
        <f t="shared" si="18"/>
        <v>51.97</v>
      </c>
      <c r="AB18" s="307">
        <f t="shared" si="19"/>
        <v>1.7250000000000001</v>
      </c>
      <c r="AC18" s="27">
        <f t="shared" si="6"/>
        <v>89.65</v>
      </c>
      <c r="AD18" s="27">
        <f t="shared" si="7"/>
        <v>21.44</v>
      </c>
      <c r="AE18" s="51">
        <f t="shared" si="20"/>
        <v>111.09</v>
      </c>
      <c r="AF18" s="354"/>
    </row>
    <row r="19" spans="1:32" ht="15" customHeight="1" x14ac:dyDescent="0.2">
      <c r="B19" s="269" t="s">
        <v>8</v>
      </c>
      <c r="C19" s="109">
        <v>2.19</v>
      </c>
      <c r="D19" s="109">
        <v>0.55000000000000004</v>
      </c>
      <c r="E19" s="38">
        <f t="shared" si="8"/>
        <v>388.09</v>
      </c>
      <c r="F19" s="38">
        <f t="shared" si="9"/>
        <v>73.41</v>
      </c>
      <c r="G19" s="29"/>
      <c r="H19" s="38">
        <f t="shared" si="10"/>
        <v>90.44</v>
      </c>
      <c r="I19" s="271">
        <f t="shared" si="0"/>
        <v>551.94000000000005</v>
      </c>
      <c r="K19" s="268">
        <f t="shared" si="1"/>
        <v>0.70313802224879507</v>
      </c>
      <c r="M19" s="269" t="s">
        <v>8</v>
      </c>
      <c r="N19" s="270">
        <f t="shared" si="11"/>
        <v>390.77</v>
      </c>
      <c r="O19" s="270">
        <f t="shared" si="12"/>
        <v>161.16999999999999</v>
      </c>
      <c r="P19" s="270">
        <f t="shared" si="2"/>
        <v>551.93999999999994</v>
      </c>
      <c r="Q19" s="345">
        <f t="shared" si="3"/>
        <v>390.77</v>
      </c>
      <c r="R19" s="346">
        <f t="shared" si="13"/>
        <v>1.7250000000000001</v>
      </c>
      <c r="S19" s="345">
        <f t="shared" si="4"/>
        <v>674.08</v>
      </c>
      <c r="T19" s="345">
        <f t="shared" si="5"/>
        <v>161.16999999999999</v>
      </c>
      <c r="U19" s="347">
        <f t="shared" si="14"/>
        <v>835.25</v>
      </c>
      <c r="V19" s="354"/>
      <c r="W19" s="42" t="s">
        <v>8</v>
      </c>
      <c r="X19" s="39">
        <f t="shared" si="15"/>
        <v>51.97</v>
      </c>
      <c r="Y19" s="62">
        <f t="shared" si="16"/>
        <v>21.44</v>
      </c>
      <c r="Z19" s="39">
        <f t="shared" si="17"/>
        <v>73.41</v>
      </c>
      <c r="AA19" s="27">
        <f t="shared" si="18"/>
        <v>51.97</v>
      </c>
      <c r="AB19" s="307">
        <f t="shared" si="19"/>
        <v>1.7250000000000001</v>
      </c>
      <c r="AC19" s="27">
        <f t="shared" si="6"/>
        <v>89.65</v>
      </c>
      <c r="AD19" s="27">
        <f t="shared" si="7"/>
        <v>21.44</v>
      </c>
      <c r="AE19" s="51">
        <f t="shared" si="20"/>
        <v>111.09</v>
      </c>
      <c r="AF19" s="354"/>
    </row>
    <row r="20" spans="1:32" ht="15" customHeight="1" thickBot="1" x14ac:dyDescent="0.25">
      <c r="A20" s="250"/>
      <c r="B20" s="272" t="s">
        <v>9</v>
      </c>
      <c r="C20" s="130">
        <v>2.2599999999999998</v>
      </c>
      <c r="D20" s="130">
        <v>0.28000000000000003</v>
      </c>
      <c r="E20" s="44">
        <f t="shared" si="8"/>
        <v>400.49</v>
      </c>
      <c r="F20" s="44">
        <f t="shared" si="9"/>
        <v>37.369999999999997</v>
      </c>
      <c r="G20" s="30"/>
      <c r="H20" s="44">
        <f t="shared" si="10"/>
        <v>90.44</v>
      </c>
      <c r="I20" s="273">
        <f t="shared" si="0"/>
        <v>528.29999999999995</v>
      </c>
      <c r="J20" s="274"/>
      <c r="K20" s="275">
        <f t="shared" si="1"/>
        <v>0.75807306454665913</v>
      </c>
      <c r="L20" s="274"/>
      <c r="M20" s="272" t="s">
        <v>9</v>
      </c>
      <c r="N20" s="276">
        <f t="shared" si="11"/>
        <v>374.04</v>
      </c>
      <c r="O20" s="276">
        <f t="shared" si="12"/>
        <v>154.26</v>
      </c>
      <c r="P20" s="276">
        <f t="shared" si="2"/>
        <v>528.29999999999995</v>
      </c>
      <c r="Q20" s="348">
        <f t="shared" si="3"/>
        <v>374.04</v>
      </c>
      <c r="R20" s="349">
        <f t="shared" si="13"/>
        <v>1.7250000000000001</v>
      </c>
      <c r="S20" s="348">
        <f t="shared" si="4"/>
        <v>645.22</v>
      </c>
      <c r="T20" s="348">
        <f t="shared" si="5"/>
        <v>154.26</v>
      </c>
      <c r="U20" s="350">
        <f t="shared" si="14"/>
        <v>799.48</v>
      </c>
      <c r="V20" s="354"/>
      <c r="W20" s="129" t="s">
        <v>9</v>
      </c>
      <c r="X20" s="52">
        <f t="shared" si="15"/>
        <v>26.46</v>
      </c>
      <c r="Y20" s="63">
        <f t="shared" si="16"/>
        <v>10.91</v>
      </c>
      <c r="Z20" s="52">
        <f t="shared" si="17"/>
        <v>37.370000000000005</v>
      </c>
      <c r="AA20" s="28">
        <f t="shared" si="18"/>
        <v>26.46</v>
      </c>
      <c r="AB20" s="308">
        <f t="shared" si="19"/>
        <v>1.7250000000000001</v>
      </c>
      <c r="AC20" s="28">
        <f t="shared" si="6"/>
        <v>45.64</v>
      </c>
      <c r="AD20" s="28">
        <f t="shared" si="7"/>
        <v>10.91</v>
      </c>
      <c r="AE20" s="61">
        <f t="shared" si="20"/>
        <v>56.55</v>
      </c>
      <c r="AF20" s="354"/>
    </row>
    <row r="21" spans="1:32" ht="15" customHeight="1" x14ac:dyDescent="0.2">
      <c r="A21" s="265" t="s">
        <v>110</v>
      </c>
      <c r="B21" s="277" t="s">
        <v>10</v>
      </c>
      <c r="C21" s="119">
        <v>1.56</v>
      </c>
      <c r="D21" s="120">
        <v>1.87</v>
      </c>
      <c r="E21" s="121">
        <f t="shared" si="8"/>
        <v>276.45</v>
      </c>
      <c r="F21" s="121">
        <f t="shared" si="9"/>
        <v>249.61</v>
      </c>
      <c r="G21" s="122"/>
      <c r="H21" s="121">
        <f t="shared" si="10"/>
        <v>90.44</v>
      </c>
      <c r="I21" s="267">
        <f t="shared" si="0"/>
        <v>616.5</v>
      </c>
      <c r="K21" s="278">
        <f t="shared" si="1"/>
        <v>0.44841849148418489</v>
      </c>
      <c r="M21" s="277" t="s">
        <v>10</v>
      </c>
      <c r="N21" s="279">
        <f t="shared" si="11"/>
        <v>436.48</v>
      </c>
      <c r="O21" s="279">
        <f t="shared" si="12"/>
        <v>180.02</v>
      </c>
      <c r="P21" s="279">
        <f t="shared" si="2"/>
        <v>616.5</v>
      </c>
      <c r="Q21" s="351">
        <f t="shared" si="3"/>
        <v>436.48</v>
      </c>
      <c r="R21" s="352">
        <f t="shared" si="13"/>
        <v>1.7250000000000001</v>
      </c>
      <c r="S21" s="351">
        <f t="shared" si="4"/>
        <v>752.93</v>
      </c>
      <c r="T21" s="351">
        <f t="shared" si="5"/>
        <v>180.02</v>
      </c>
      <c r="U21" s="353">
        <f t="shared" si="14"/>
        <v>932.94999999999993</v>
      </c>
      <c r="V21" s="354"/>
      <c r="W21" s="118" t="s">
        <v>10</v>
      </c>
      <c r="X21" s="125">
        <f t="shared" si="15"/>
        <v>176.72</v>
      </c>
      <c r="Y21" s="126">
        <f t="shared" si="16"/>
        <v>72.89</v>
      </c>
      <c r="Z21" s="125">
        <f t="shared" si="17"/>
        <v>249.61</v>
      </c>
      <c r="AA21" s="127">
        <f t="shared" si="18"/>
        <v>176.72</v>
      </c>
      <c r="AB21" s="309">
        <f t="shared" si="19"/>
        <v>1.7250000000000001</v>
      </c>
      <c r="AC21" s="127">
        <f t="shared" si="6"/>
        <v>304.83999999999997</v>
      </c>
      <c r="AD21" s="127">
        <f t="shared" si="7"/>
        <v>72.89</v>
      </c>
      <c r="AE21" s="128">
        <f t="shared" si="20"/>
        <v>377.72999999999996</v>
      </c>
      <c r="AF21" s="354"/>
    </row>
    <row r="22" spans="1:32" ht="14.25" x14ac:dyDescent="0.2">
      <c r="A22" s="204" t="s">
        <v>113</v>
      </c>
      <c r="B22" s="280" t="s">
        <v>11</v>
      </c>
      <c r="C22" s="110">
        <v>1.56</v>
      </c>
      <c r="D22" s="111">
        <v>1.87</v>
      </c>
      <c r="E22" s="38">
        <f t="shared" si="8"/>
        <v>276.45</v>
      </c>
      <c r="F22" s="38">
        <f t="shared" si="9"/>
        <v>249.61</v>
      </c>
      <c r="G22" s="29"/>
      <c r="H22" s="38">
        <f t="shared" si="10"/>
        <v>90.44</v>
      </c>
      <c r="I22" s="271">
        <f t="shared" si="0"/>
        <v>616.5</v>
      </c>
      <c r="K22" s="268">
        <f t="shared" si="1"/>
        <v>0.44841849148418489</v>
      </c>
      <c r="M22" s="280" t="s">
        <v>11</v>
      </c>
      <c r="N22" s="270">
        <f t="shared" si="11"/>
        <v>436.48</v>
      </c>
      <c r="O22" s="270">
        <f t="shared" si="12"/>
        <v>180.02</v>
      </c>
      <c r="P22" s="270">
        <f t="shared" si="2"/>
        <v>616.5</v>
      </c>
      <c r="Q22" s="345">
        <f t="shared" si="3"/>
        <v>436.48</v>
      </c>
      <c r="R22" s="346">
        <f t="shared" si="13"/>
        <v>1.7250000000000001</v>
      </c>
      <c r="S22" s="345">
        <f t="shared" si="4"/>
        <v>752.93</v>
      </c>
      <c r="T22" s="345">
        <f t="shared" si="5"/>
        <v>180.02</v>
      </c>
      <c r="U22" s="347">
        <f t="shared" si="14"/>
        <v>932.94999999999993</v>
      </c>
      <c r="V22" s="354"/>
      <c r="W22" s="102" t="s">
        <v>11</v>
      </c>
      <c r="X22" s="39">
        <f t="shared" si="15"/>
        <v>176.72</v>
      </c>
      <c r="Y22" s="62">
        <f t="shared" si="16"/>
        <v>72.89</v>
      </c>
      <c r="Z22" s="39">
        <f t="shared" si="17"/>
        <v>249.61</v>
      </c>
      <c r="AA22" s="27">
        <f t="shared" si="18"/>
        <v>176.72</v>
      </c>
      <c r="AB22" s="307">
        <f t="shared" si="19"/>
        <v>1.7250000000000001</v>
      </c>
      <c r="AC22" s="27">
        <f t="shared" si="6"/>
        <v>304.83999999999997</v>
      </c>
      <c r="AD22" s="27">
        <f t="shared" si="7"/>
        <v>72.89</v>
      </c>
      <c r="AE22" s="51">
        <f t="shared" si="20"/>
        <v>377.72999999999996</v>
      </c>
      <c r="AF22" s="354"/>
    </row>
    <row r="23" spans="1:32" ht="14.25" x14ac:dyDescent="0.2">
      <c r="B23" s="280" t="s">
        <v>12</v>
      </c>
      <c r="C23" s="110">
        <v>0.99</v>
      </c>
      <c r="D23" s="111">
        <v>1.87</v>
      </c>
      <c r="E23" s="38">
        <f t="shared" si="8"/>
        <v>175.44</v>
      </c>
      <c r="F23" s="38">
        <f t="shared" si="9"/>
        <v>249.61</v>
      </c>
      <c r="G23" s="29"/>
      <c r="H23" s="38">
        <f t="shared" si="10"/>
        <v>90.44</v>
      </c>
      <c r="I23" s="271">
        <f t="shared" si="0"/>
        <v>515.49</v>
      </c>
      <c r="K23" s="268">
        <f t="shared" si="1"/>
        <v>0.34033637897922364</v>
      </c>
      <c r="M23" s="280" t="s">
        <v>12</v>
      </c>
      <c r="N23" s="270">
        <f t="shared" si="11"/>
        <v>364.97</v>
      </c>
      <c r="O23" s="270">
        <f t="shared" si="12"/>
        <v>150.52000000000001</v>
      </c>
      <c r="P23" s="270">
        <f t="shared" si="2"/>
        <v>515.49</v>
      </c>
      <c r="Q23" s="345">
        <f t="shared" si="3"/>
        <v>364.97</v>
      </c>
      <c r="R23" s="346">
        <f t="shared" si="13"/>
        <v>1.7250000000000001</v>
      </c>
      <c r="S23" s="345">
        <f t="shared" si="4"/>
        <v>629.57000000000005</v>
      </c>
      <c r="T23" s="345">
        <f t="shared" si="5"/>
        <v>150.52000000000001</v>
      </c>
      <c r="U23" s="347">
        <f t="shared" si="14"/>
        <v>780.09</v>
      </c>
      <c r="V23" s="354"/>
      <c r="W23" s="102" t="s">
        <v>12</v>
      </c>
      <c r="X23" s="39">
        <f t="shared" si="15"/>
        <v>176.72</v>
      </c>
      <c r="Y23" s="62">
        <f t="shared" si="16"/>
        <v>72.89</v>
      </c>
      <c r="Z23" s="39">
        <f t="shared" si="17"/>
        <v>249.61</v>
      </c>
      <c r="AA23" s="27">
        <f t="shared" si="18"/>
        <v>176.72</v>
      </c>
      <c r="AB23" s="307">
        <f t="shared" si="19"/>
        <v>1.7250000000000001</v>
      </c>
      <c r="AC23" s="27">
        <f t="shared" si="6"/>
        <v>304.83999999999997</v>
      </c>
      <c r="AD23" s="27">
        <f t="shared" si="7"/>
        <v>72.89</v>
      </c>
      <c r="AE23" s="51">
        <f t="shared" si="20"/>
        <v>377.72999999999996</v>
      </c>
      <c r="AF23" s="354"/>
    </row>
    <row r="24" spans="1:32" ht="14.25" x14ac:dyDescent="0.2">
      <c r="B24" s="280" t="s">
        <v>13</v>
      </c>
      <c r="C24" s="110">
        <v>1.51</v>
      </c>
      <c r="D24" s="111">
        <v>1.28</v>
      </c>
      <c r="E24" s="38">
        <f t="shared" si="8"/>
        <v>267.58999999999997</v>
      </c>
      <c r="F24" s="38">
        <f t="shared" si="9"/>
        <v>170.85</v>
      </c>
      <c r="G24" s="29"/>
      <c r="H24" s="38">
        <f t="shared" si="10"/>
        <v>90.44</v>
      </c>
      <c r="I24" s="271">
        <f t="shared" si="0"/>
        <v>528.87999999999988</v>
      </c>
      <c r="K24" s="268">
        <f t="shared" si="1"/>
        <v>0.50595598245348672</v>
      </c>
      <c r="M24" s="280" t="s">
        <v>13</v>
      </c>
      <c r="N24" s="270">
        <f t="shared" si="11"/>
        <v>374.45</v>
      </c>
      <c r="O24" s="270">
        <f t="shared" si="12"/>
        <v>154.43</v>
      </c>
      <c r="P24" s="270">
        <f t="shared" si="2"/>
        <v>528.88</v>
      </c>
      <c r="Q24" s="345">
        <f t="shared" si="3"/>
        <v>374.45</v>
      </c>
      <c r="R24" s="346">
        <f t="shared" si="13"/>
        <v>1.7250000000000001</v>
      </c>
      <c r="S24" s="345">
        <f t="shared" si="4"/>
        <v>645.92999999999995</v>
      </c>
      <c r="T24" s="345">
        <f t="shared" si="5"/>
        <v>154.43</v>
      </c>
      <c r="U24" s="347">
        <f t="shared" si="14"/>
        <v>800.3599999999999</v>
      </c>
      <c r="V24" s="354"/>
      <c r="W24" s="102" t="s">
        <v>13</v>
      </c>
      <c r="X24" s="39">
        <f t="shared" si="15"/>
        <v>120.96</v>
      </c>
      <c r="Y24" s="62">
        <f t="shared" si="16"/>
        <v>49.89</v>
      </c>
      <c r="Z24" s="39">
        <f t="shared" si="17"/>
        <v>170.85</v>
      </c>
      <c r="AA24" s="27">
        <f t="shared" si="18"/>
        <v>120.96</v>
      </c>
      <c r="AB24" s="307">
        <f t="shared" si="19"/>
        <v>1.7250000000000001</v>
      </c>
      <c r="AC24" s="27">
        <f t="shared" si="6"/>
        <v>208.66</v>
      </c>
      <c r="AD24" s="27">
        <f t="shared" si="7"/>
        <v>49.89</v>
      </c>
      <c r="AE24" s="51">
        <f t="shared" si="20"/>
        <v>258.55</v>
      </c>
      <c r="AF24" s="354"/>
    </row>
    <row r="25" spans="1:32" ht="14.25" x14ac:dyDescent="0.2">
      <c r="B25" s="280" t="s">
        <v>14</v>
      </c>
      <c r="C25" s="110">
        <v>1.1100000000000001</v>
      </c>
      <c r="D25" s="111">
        <v>1.28</v>
      </c>
      <c r="E25" s="38">
        <f t="shared" si="8"/>
        <v>196.7</v>
      </c>
      <c r="F25" s="38">
        <f t="shared" si="9"/>
        <v>170.85</v>
      </c>
      <c r="G25" s="29"/>
      <c r="H25" s="38">
        <f t="shared" si="10"/>
        <v>90.44</v>
      </c>
      <c r="I25" s="271">
        <f t="shared" si="0"/>
        <v>457.98999999999995</v>
      </c>
      <c r="K25" s="268">
        <f t="shared" si="1"/>
        <v>0.42948535994235681</v>
      </c>
      <c r="M25" s="280" t="s">
        <v>14</v>
      </c>
      <c r="N25" s="270">
        <f t="shared" si="11"/>
        <v>324.26</v>
      </c>
      <c r="O25" s="270">
        <f t="shared" si="12"/>
        <v>133.72999999999999</v>
      </c>
      <c r="P25" s="270">
        <f t="shared" si="2"/>
        <v>457.99</v>
      </c>
      <c r="Q25" s="345">
        <f t="shared" si="3"/>
        <v>324.26</v>
      </c>
      <c r="R25" s="346">
        <f t="shared" si="13"/>
        <v>1.7250000000000001</v>
      </c>
      <c r="S25" s="345">
        <f t="shared" si="4"/>
        <v>559.35</v>
      </c>
      <c r="T25" s="345">
        <f t="shared" si="5"/>
        <v>133.72999999999999</v>
      </c>
      <c r="U25" s="347">
        <f t="shared" si="14"/>
        <v>693.08</v>
      </c>
      <c r="V25" s="354"/>
      <c r="W25" s="102" t="s">
        <v>14</v>
      </c>
      <c r="X25" s="39">
        <f t="shared" si="15"/>
        <v>120.96</v>
      </c>
      <c r="Y25" s="62">
        <f t="shared" si="16"/>
        <v>49.89</v>
      </c>
      <c r="Z25" s="39">
        <f t="shared" si="17"/>
        <v>170.85</v>
      </c>
      <c r="AA25" s="27">
        <f t="shared" si="18"/>
        <v>120.96</v>
      </c>
      <c r="AB25" s="307">
        <f t="shared" si="19"/>
        <v>1.7250000000000001</v>
      </c>
      <c r="AC25" s="27">
        <f t="shared" si="6"/>
        <v>208.66</v>
      </c>
      <c r="AD25" s="27">
        <f t="shared" si="7"/>
        <v>49.89</v>
      </c>
      <c r="AE25" s="51">
        <f t="shared" si="20"/>
        <v>258.55</v>
      </c>
      <c r="AF25" s="354"/>
    </row>
    <row r="26" spans="1:32" ht="14.25" x14ac:dyDescent="0.2">
      <c r="B26" s="280" t="s">
        <v>15</v>
      </c>
      <c r="C26" s="110">
        <v>1.1000000000000001</v>
      </c>
      <c r="D26" s="111">
        <v>1.28</v>
      </c>
      <c r="E26" s="38">
        <f t="shared" si="8"/>
        <v>194.93</v>
      </c>
      <c r="F26" s="38">
        <f t="shared" si="9"/>
        <v>170.85</v>
      </c>
      <c r="G26" s="29"/>
      <c r="H26" s="38">
        <f t="shared" si="10"/>
        <v>90.44</v>
      </c>
      <c r="I26" s="271">
        <f t="shared" si="0"/>
        <v>456.21999999999997</v>
      </c>
      <c r="K26" s="268">
        <f t="shared" si="1"/>
        <v>0.4272719302091097</v>
      </c>
      <c r="M26" s="280" t="s">
        <v>15</v>
      </c>
      <c r="N26" s="270">
        <f t="shared" si="11"/>
        <v>323</v>
      </c>
      <c r="O26" s="270">
        <f t="shared" si="12"/>
        <v>133.22</v>
      </c>
      <c r="P26" s="270">
        <f t="shared" si="2"/>
        <v>456.22</v>
      </c>
      <c r="Q26" s="345">
        <f t="shared" si="3"/>
        <v>323</v>
      </c>
      <c r="R26" s="346">
        <f t="shared" si="13"/>
        <v>1.7250000000000001</v>
      </c>
      <c r="S26" s="345">
        <f t="shared" si="4"/>
        <v>557.17999999999995</v>
      </c>
      <c r="T26" s="345">
        <f t="shared" si="5"/>
        <v>133.22</v>
      </c>
      <c r="U26" s="347">
        <f t="shared" si="14"/>
        <v>690.4</v>
      </c>
      <c r="V26" s="354"/>
      <c r="W26" s="102" t="s">
        <v>15</v>
      </c>
      <c r="X26" s="39">
        <f t="shared" si="15"/>
        <v>120.96</v>
      </c>
      <c r="Y26" s="62">
        <f t="shared" si="16"/>
        <v>49.89</v>
      </c>
      <c r="Z26" s="39">
        <f t="shared" si="17"/>
        <v>170.85</v>
      </c>
      <c r="AA26" s="27">
        <f t="shared" si="18"/>
        <v>120.96</v>
      </c>
      <c r="AB26" s="307">
        <f t="shared" si="19"/>
        <v>1.7250000000000001</v>
      </c>
      <c r="AC26" s="27">
        <f t="shared" si="6"/>
        <v>208.66</v>
      </c>
      <c r="AD26" s="27">
        <f t="shared" si="7"/>
        <v>49.89</v>
      </c>
      <c r="AE26" s="51">
        <f t="shared" si="20"/>
        <v>258.55</v>
      </c>
      <c r="AF26" s="354"/>
    </row>
    <row r="27" spans="1:32" ht="14.25" x14ac:dyDescent="0.2">
      <c r="B27" s="280" t="s">
        <v>16</v>
      </c>
      <c r="C27" s="110">
        <v>1.45</v>
      </c>
      <c r="D27" s="111">
        <v>0.85</v>
      </c>
      <c r="E27" s="38">
        <f t="shared" si="8"/>
        <v>256.95</v>
      </c>
      <c r="F27" s="38">
        <f t="shared" si="9"/>
        <v>113.46</v>
      </c>
      <c r="G27" s="29"/>
      <c r="H27" s="38">
        <f t="shared" si="10"/>
        <v>90.44</v>
      </c>
      <c r="I27" s="271">
        <f t="shared" si="0"/>
        <v>460.84999999999997</v>
      </c>
      <c r="K27" s="268">
        <f t="shared" si="1"/>
        <v>0.55755668872735165</v>
      </c>
      <c r="M27" s="280" t="s">
        <v>16</v>
      </c>
      <c r="N27" s="270">
        <f t="shared" si="11"/>
        <v>326.27999999999997</v>
      </c>
      <c r="O27" s="270">
        <f t="shared" si="12"/>
        <v>134.57</v>
      </c>
      <c r="P27" s="270">
        <f t="shared" si="2"/>
        <v>460.84999999999997</v>
      </c>
      <c r="Q27" s="345">
        <f t="shared" si="3"/>
        <v>326.27999999999997</v>
      </c>
      <c r="R27" s="346">
        <f t="shared" si="13"/>
        <v>1.7250000000000001</v>
      </c>
      <c r="S27" s="345">
        <f t="shared" si="4"/>
        <v>562.83000000000004</v>
      </c>
      <c r="T27" s="345">
        <f t="shared" si="5"/>
        <v>134.57</v>
      </c>
      <c r="U27" s="347">
        <f t="shared" si="14"/>
        <v>697.40000000000009</v>
      </c>
      <c r="V27" s="354"/>
      <c r="W27" s="102" t="s">
        <v>16</v>
      </c>
      <c r="X27" s="39">
        <f t="shared" si="15"/>
        <v>80.33</v>
      </c>
      <c r="Y27" s="62">
        <f t="shared" si="16"/>
        <v>33.130000000000003</v>
      </c>
      <c r="Z27" s="39">
        <f t="shared" si="17"/>
        <v>113.46000000000001</v>
      </c>
      <c r="AA27" s="27">
        <f t="shared" si="18"/>
        <v>80.33</v>
      </c>
      <c r="AB27" s="307">
        <f t="shared" si="19"/>
        <v>1.7250000000000001</v>
      </c>
      <c r="AC27" s="27">
        <f t="shared" si="6"/>
        <v>138.57</v>
      </c>
      <c r="AD27" s="27">
        <f t="shared" si="7"/>
        <v>33.130000000000003</v>
      </c>
      <c r="AE27" s="51">
        <f t="shared" si="20"/>
        <v>171.7</v>
      </c>
      <c r="AF27" s="354"/>
    </row>
    <row r="28" spans="1:32" ht="14.25" x14ac:dyDescent="0.2">
      <c r="B28" s="280" t="s">
        <v>17</v>
      </c>
      <c r="C28" s="110">
        <v>1.19</v>
      </c>
      <c r="D28" s="111">
        <v>0.85</v>
      </c>
      <c r="E28" s="38">
        <f t="shared" si="8"/>
        <v>210.88</v>
      </c>
      <c r="F28" s="38">
        <f t="shared" si="9"/>
        <v>113.46</v>
      </c>
      <c r="G28" s="29"/>
      <c r="H28" s="38">
        <f t="shared" si="10"/>
        <v>90.44</v>
      </c>
      <c r="I28" s="271">
        <f t="shared" si="0"/>
        <v>414.78</v>
      </c>
      <c r="K28" s="268">
        <f t="shared" si="1"/>
        <v>0.5084140990404552</v>
      </c>
      <c r="M28" s="280" t="s">
        <v>17</v>
      </c>
      <c r="N28" s="270">
        <f t="shared" si="11"/>
        <v>293.66000000000003</v>
      </c>
      <c r="O28" s="270">
        <f t="shared" si="12"/>
        <v>121.12</v>
      </c>
      <c r="P28" s="270">
        <f t="shared" si="2"/>
        <v>414.78000000000003</v>
      </c>
      <c r="Q28" s="345">
        <f t="shared" si="3"/>
        <v>293.66000000000003</v>
      </c>
      <c r="R28" s="346">
        <f t="shared" si="13"/>
        <v>1.7250000000000001</v>
      </c>
      <c r="S28" s="345">
        <f t="shared" si="4"/>
        <v>506.56</v>
      </c>
      <c r="T28" s="345">
        <f t="shared" si="5"/>
        <v>121.12</v>
      </c>
      <c r="U28" s="347">
        <f t="shared" si="14"/>
        <v>627.68000000000006</v>
      </c>
      <c r="V28" s="354"/>
      <c r="W28" s="102" t="s">
        <v>17</v>
      </c>
      <c r="X28" s="39">
        <f t="shared" si="15"/>
        <v>80.33</v>
      </c>
      <c r="Y28" s="62">
        <f t="shared" si="16"/>
        <v>33.130000000000003</v>
      </c>
      <c r="Z28" s="39">
        <f t="shared" si="17"/>
        <v>113.46000000000001</v>
      </c>
      <c r="AA28" s="27">
        <f t="shared" si="18"/>
        <v>80.33</v>
      </c>
      <c r="AB28" s="307">
        <f t="shared" si="19"/>
        <v>1.7250000000000001</v>
      </c>
      <c r="AC28" s="27">
        <f t="shared" si="6"/>
        <v>138.57</v>
      </c>
      <c r="AD28" s="27">
        <f t="shared" si="7"/>
        <v>33.130000000000003</v>
      </c>
      <c r="AE28" s="51">
        <f t="shared" si="20"/>
        <v>171.7</v>
      </c>
      <c r="AF28" s="354"/>
    </row>
    <row r="29" spans="1:32" ht="14.25" x14ac:dyDescent="0.2">
      <c r="B29" s="280" t="s">
        <v>18</v>
      </c>
      <c r="C29" s="110">
        <v>0.91</v>
      </c>
      <c r="D29" s="111">
        <v>0.85</v>
      </c>
      <c r="E29" s="38">
        <f t="shared" si="8"/>
        <v>161.26</v>
      </c>
      <c r="F29" s="38">
        <f t="shared" si="9"/>
        <v>113.46</v>
      </c>
      <c r="G29" s="29"/>
      <c r="H29" s="38">
        <f t="shared" si="10"/>
        <v>90.44</v>
      </c>
      <c r="I29" s="271">
        <f t="shared" si="0"/>
        <v>365.15999999999997</v>
      </c>
      <c r="K29" s="268">
        <f t="shared" si="1"/>
        <v>0.44161463468068796</v>
      </c>
      <c r="M29" s="280" t="s">
        <v>18</v>
      </c>
      <c r="N29" s="270">
        <f t="shared" si="11"/>
        <v>258.52999999999997</v>
      </c>
      <c r="O29" s="270">
        <f t="shared" si="12"/>
        <v>106.63</v>
      </c>
      <c r="P29" s="270">
        <f t="shared" si="2"/>
        <v>365.15999999999997</v>
      </c>
      <c r="Q29" s="345">
        <f t="shared" si="3"/>
        <v>258.52999999999997</v>
      </c>
      <c r="R29" s="346">
        <f t="shared" si="13"/>
        <v>1.7250000000000001</v>
      </c>
      <c r="S29" s="345">
        <f t="shared" si="4"/>
        <v>445.96</v>
      </c>
      <c r="T29" s="345">
        <f t="shared" si="5"/>
        <v>106.63</v>
      </c>
      <c r="U29" s="347">
        <f t="shared" si="14"/>
        <v>552.58999999999992</v>
      </c>
      <c r="V29" s="354"/>
      <c r="W29" s="102" t="s">
        <v>18</v>
      </c>
      <c r="X29" s="39">
        <f t="shared" si="15"/>
        <v>80.33</v>
      </c>
      <c r="Y29" s="62">
        <f t="shared" si="16"/>
        <v>33.130000000000003</v>
      </c>
      <c r="Z29" s="39">
        <f t="shared" si="17"/>
        <v>113.46000000000001</v>
      </c>
      <c r="AA29" s="27">
        <f t="shared" si="18"/>
        <v>80.33</v>
      </c>
      <c r="AB29" s="307">
        <f t="shared" si="19"/>
        <v>1.7250000000000001</v>
      </c>
      <c r="AC29" s="27">
        <f t="shared" si="6"/>
        <v>138.57</v>
      </c>
      <c r="AD29" s="27">
        <f t="shared" si="7"/>
        <v>33.130000000000003</v>
      </c>
      <c r="AE29" s="51">
        <f t="shared" si="20"/>
        <v>171.7</v>
      </c>
      <c r="AF29" s="354"/>
    </row>
    <row r="30" spans="1:32" ht="14.25" x14ac:dyDescent="0.2">
      <c r="B30" s="280" t="s">
        <v>19</v>
      </c>
      <c r="C30" s="110">
        <v>1.36</v>
      </c>
      <c r="D30" s="111">
        <v>0.55000000000000004</v>
      </c>
      <c r="E30" s="38">
        <f t="shared" si="8"/>
        <v>241.01</v>
      </c>
      <c r="F30" s="38">
        <f t="shared" si="9"/>
        <v>73.41</v>
      </c>
      <c r="G30" s="29"/>
      <c r="H30" s="38">
        <f t="shared" si="10"/>
        <v>90.44</v>
      </c>
      <c r="I30" s="271">
        <f t="shared" si="0"/>
        <v>404.85999999999996</v>
      </c>
      <c r="K30" s="268">
        <f t="shared" si="1"/>
        <v>0.59529219977276104</v>
      </c>
      <c r="M30" s="280" t="s">
        <v>19</v>
      </c>
      <c r="N30" s="270">
        <f t="shared" si="11"/>
        <v>286.64</v>
      </c>
      <c r="O30" s="270">
        <f t="shared" si="12"/>
        <v>118.22</v>
      </c>
      <c r="P30" s="270">
        <f t="shared" si="2"/>
        <v>404.86</v>
      </c>
      <c r="Q30" s="345">
        <f t="shared" si="3"/>
        <v>286.64</v>
      </c>
      <c r="R30" s="346">
        <f t="shared" si="13"/>
        <v>1.7250000000000001</v>
      </c>
      <c r="S30" s="345">
        <f t="shared" si="4"/>
        <v>494.45</v>
      </c>
      <c r="T30" s="345">
        <f t="shared" si="5"/>
        <v>118.22</v>
      </c>
      <c r="U30" s="347">
        <f t="shared" si="14"/>
        <v>612.66999999999996</v>
      </c>
      <c r="V30" s="354"/>
      <c r="W30" s="102" t="s">
        <v>19</v>
      </c>
      <c r="X30" s="39">
        <f t="shared" si="15"/>
        <v>51.97</v>
      </c>
      <c r="Y30" s="62">
        <f t="shared" si="16"/>
        <v>21.44</v>
      </c>
      <c r="Z30" s="39">
        <f t="shared" si="17"/>
        <v>73.41</v>
      </c>
      <c r="AA30" s="27">
        <f t="shared" si="18"/>
        <v>51.97</v>
      </c>
      <c r="AB30" s="307">
        <f t="shared" si="19"/>
        <v>1.7250000000000001</v>
      </c>
      <c r="AC30" s="27">
        <f t="shared" si="6"/>
        <v>89.65</v>
      </c>
      <c r="AD30" s="27">
        <f t="shared" si="7"/>
        <v>21.44</v>
      </c>
      <c r="AE30" s="51">
        <f t="shared" si="20"/>
        <v>111.09</v>
      </c>
      <c r="AF30" s="354"/>
    </row>
    <row r="31" spans="1:32" ht="14.25" x14ac:dyDescent="0.2">
      <c r="B31" s="280" t="s">
        <v>20</v>
      </c>
      <c r="C31" s="110">
        <v>1.22</v>
      </c>
      <c r="D31" s="111">
        <v>0.55000000000000004</v>
      </c>
      <c r="E31" s="38">
        <f t="shared" si="8"/>
        <v>216.2</v>
      </c>
      <c r="F31" s="38">
        <f t="shared" si="9"/>
        <v>73.41</v>
      </c>
      <c r="G31" s="29"/>
      <c r="H31" s="38">
        <f t="shared" si="10"/>
        <v>90.44</v>
      </c>
      <c r="I31" s="271">
        <f t="shared" si="0"/>
        <v>380.05</v>
      </c>
      <c r="K31" s="268">
        <f t="shared" si="1"/>
        <v>0.56887251677410866</v>
      </c>
      <c r="M31" s="280" t="s">
        <v>20</v>
      </c>
      <c r="N31" s="270">
        <f t="shared" si="11"/>
        <v>269.08</v>
      </c>
      <c r="O31" s="270">
        <f t="shared" si="12"/>
        <v>110.97</v>
      </c>
      <c r="P31" s="270">
        <f t="shared" si="2"/>
        <v>380.04999999999995</v>
      </c>
      <c r="Q31" s="345">
        <f t="shared" si="3"/>
        <v>269.08</v>
      </c>
      <c r="R31" s="346">
        <f t="shared" si="13"/>
        <v>1.7250000000000001</v>
      </c>
      <c r="S31" s="345">
        <f t="shared" si="4"/>
        <v>464.16</v>
      </c>
      <c r="T31" s="345">
        <f t="shared" si="5"/>
        <v>110.97</v>
      </c>
      <c r="U31" s="347">
        <f t="shared" si="14"/>
        <v>575.13</v>
      </c>
      <c r="V31" s="354"/>
      <c r="W31" s="102" t="s">
        <v>20</v>
      </c>
      <c r="X31" s="39">
        <f t="shared" si="15"/>
        <v>51.97</v>
      </c>
      <c r="Y31" s="62">
        <f t="shared" si="16"/>
        <v>21.44</v>
      </c>
      <c r="Z31" s="39">
        <f t="shared" si="17"/>
        <v>73.41</v>
      </c>
      <c r="AA31" s="27">
        <f t="shared" si="18"/>
        <v>51.97</v>
      </c>
      <c r="AB31" s="307">
        <f t="shared" si="19"/>
        <v>1.7250000000000001</v>
      </c>
      <c r="AC31" s="27">
        <f t="shared" si="6"/>
        <v>89.65</v>
      </c>
      <c r="AD31" s="27">
        <f t="shared" si="7"/>
        <v>21.44</v>
      </c>
      <c r="AE31" s="51">
        <f t="shared" si="20"/>
        <v>111.09</v>
      </c>
      <c r="AF31" s="354"/>
    </row>
    <row r="32" spans="1:32" ht="14.25" x14ac:dyDescent="0.2">
      <c r="B32" s="280" t="s">
        <v>21</v>
      </c>
      <c r="C32" s="110">
        <v>0.84</v>
      </c>
      <c r="D32" s="111">
        <v>0.55000000000000004</v>
      </c>
      <c r="E32" s="38">
        <f t="shared" si="8"/>
        <v>148.86000000000001</v>
      </c>
      <c r="F32" s="38">
        <f t="shared" si="9"/>
        <v>73.41</v>
      </c>
      <c r="G32" s="29"/>
      <c r="H32" s="38">
        <f t="shared" si="10"/>
        <v>90.44</v>
      </c>
      <c r="I32" s="271">
        <f t="shared" si="0"/>
        <v>312.71000000000004</v>
      </c>
      <c r="K32" s="268">
        <f t="shared" si="1"/>
        <v>0.47603210642448274</v>
      </c>
      <c r="M32" s="280" t="s">
        <v>21</v>
      </c>
      <c r="N32" s="270">
        <f t="shared" si="11"/>
        <v>221.4</v>
      </c>
      <c r="O32" s="270">
        <f t="shared" si="12"/>
        <v>91.31</v>
      </c>
      <c r="P32" s="270">
        <f t="shared" si="2"/>
        <v>312.71000000000004</v>
      </c>
      <c r="Q32" s="345">
        <f t="shared" si="3"/>
        <v>221.4</v>
      </c>
      <c r="R32" s="346">
        <f t="shared" si="13"/>
        <v>1.7250000000000001</v>
      </c>
      <c r="S32" s="345">
        <f t="shared" si="4"/>
        <v>381.92</v>
      </c>
      <c r="T32" s="345">
        <f t="shared" si="5"/>
        <v>91.31</v>
      </c>
      <c r="U32" s="347">
        <f t="shared" si="14"/>
        <v>473.23</v>
      </c>
      <c r="V32" s="354"/>
      <c r="W32" s="102" t="s">
        <v>21</v>
      </c>
      <c r="X32" s="39">
        <f t="shared" si="15"/>
        <v>51.97</v>
      </c>
      <c r="Y32" s="62">
        <f t="shared" si="16"/>
        <v>21.44</v>
      </c>
      <c r="Z32" s="39">
        <f t="shared" si="17"/>
        <v>73.41</v>
      </c>
      <c r="AA32" s="27">
        <f t="shared" si="18"/>
        <v>51.97</v>
      </c>
      <c r="AB32" s="307">
        <f t="shared" si="19"/>
        <v>1.7250000000000001</v>
      </c>
      <c r="AC32" s="27">
        <f t="shared" si="6"/>
        <v>89.65</v>
      </c>
      <c r="AD32" s="27">
        <f t="shared" si="7"/>
        <v>21.44</v>
      </c>
      <c r="AE32" s="51">
        <f t="shared" si="20"/>
        <v>111.09</v>
      </c>
      <c r="AF32" s="354"/>
    </row>
    <row r="33" spans="1:32" ht="14.25" x14ac:dyDescent="0.2">
      <c r="B33" s="280" t="s">
        <v>22</v>
      </c>
      <c r="C33" s="110">
        <v>1.5</v>
      </c>
      <c r="D33" s="111">
        <v>0.28000000000000003</v>
      </c>
      <c r="E33" s="38">
        <f t="shared" si="8"/>
        <v>265.82</v>
      </c>
      <c r="F33" s="38">
        <f t="shared" si="9"/>
        <v>37.369999999999997</v>
      </c>
      <c r="G33" s="29"/>
      <c r="H33" s="38">
        <f t="shared" si="10"/>
        <v>90.44</v>
      </c>
      <c r="I33" s="271">
        <f t="shared" si="0"/>
        <v>393.63</v>
      </c>
      <c r="K33" s="268">
        <f t="shared" si="1"/>
        <v>0.6753042196987018</v>
      </c>
      <c r="M33" s="280" t="s">
        <v>22</v>
      </c>
      <c r="N33" s="270">
        <f t="shared" si="11"/>
        <v>278.69</v>
      </c>
      <c r="O33" s="270">
        <f t="shared" si="12"/>
        <v>114.94</v>
      </c>
      <c r="P33" s="270">
        <f t="shared" si="2"/>
        <v>393.63</v>
      </c>
      <c r="Q33" s="345">
        <f t="shared" si="3"/>
        <v>278.69</v>
      </c>
      <c r="R33" s="346">
        <f t="shared" si="13"/>
        <v>1.7250000000000001</v>
      </c>
      <c r="S33" s="345">
        <f t="shared" si="4"/>
        <v>480.74</v>
      </c>
      <c r="T33" s="345">
        <f t="shared" si="5"/>
        <v>114.94</v>
      </c>
      <c r="U33" s="347">
        <f t="shared" si="14"/>
        <v>595.68000000000006</v>
      </c>
      <c r="V33" s="354"/>
      <c r="W33" s="102" t="s">
        <v>22</v>
      </c>
      <c r="X33" s="39">
        <f t="shared" si="15"/>
        <v>26.46</v>
      </c>
      <c r="Y33" s="62">
        <f t="shared" si="16"/>
        <v>10.91</v>
      </c>
      <c r="Z33" s="39">
        <f t="shared" si="17"/>
        <v>37.370000000000005</v>
      </c>
      <c r="AA33" s="27">
        <f t="shared" si="18"/>
        <v>26.46</v>
      </c>
      <c r="AB33" s="307">
        <f t="shared" si="19"/>
        <v>1.7250000000000001</v>
      </c>
      <c r="AC33" s="27">
        <f t="shared" si="6"/>
        <v>45.64</v>
      </c>
      <c r="AD33" s="27">
        <f t="shared" si="7"/>
        <v>10.91</v>
      </c>
      <c r="AE33" s="51">
        <f t="shared" si="20"/>
        <v>56.55</v>
      </c>
      <c r="AF33" s="354"/>
    </row>
    <row r="34" spans="1:32" ht="15" thickBot="1" x14ac:dyDescent="0.25">
      <c r="A34" s="250"/>
      <c r="B34" s="281" t="s">
        <v>23</v>
      </c>
      <c r="C34" s="137">
        <v>0.71</v>
      </c>
      <c r="D34" s="138">
        <v>0.28000000000000003</v>
      </c>
      <c r="E34" s="44">
        <f t="shared" si="8"/>
        <v>125.82</v>
      </c>
      <c r="F34" s="44">
        <f t="shared" si="9"/>
        <v>37.369999999999997</v>
      </c>
      <c r="G34" s="30"/>
      <c r="H34" s="44">
        <f t="shared" si="10"/>
        <v>90.44</v>
      </c>
      <c r="I34" s="273">
        <f t="shared" si="0"/>
        <v>253.63</v>
      </c>
      <c r="J34" s="274"/>
      <c r="K34" s="275">
        <f t="shared" si="1"/>
        <v>0.49607696250443556</v>
      </c>
      <c r="L34" s="274"/>
      <c r="M34" s="281" t="s">
        <v>23</v>
      </c>
      <c r="N34" s="276">
        <f t="shared" si="11"/>
        <v>179.57</v>
      </c>
      <c r="O34" s="276">
        <f t="shared" si="12"/>
        <v>74.06</v>
      </c>
      <c r="P34" s="276">
        <f t="shared" si="2"/>
        <v>253.63</v>
      </c>
      <c r="Q34" s="348">
        <f t="shared" si="3"/>
        <v>179.57</v>
      </c>
      <c r="R34" s="349">
        <f t="shared" si="13"/>
        <v>1.7250000000000001</v>
      </c>
      <c r="S34" s="348">
        <f t="shared" si="4"/>
        <v>309.76</v>
      </c>
      <c r="T34" s="348">
        <f t="shared" si="5"/>
        <v>74.06</v>
      </c>
      <c r="U34" s="350">
        <f t="shared" si="14"/>
        <v>383.82</v>
      </c>
      <c r="V34" s="354"/>
      <c r="W34" s="103" t="s">
        <v>23</v>
      </c>
      <c r="X34" s="52">
        <f t="shared" si="15"/>
        <v>26.46</v>
      </c>
      <c r="Y34" s="63">
        <f t="shared" si="16"/>
        <v>10.91</v>
      </c>
      <c r="Z34" s="52">
        <f t="shared" si="17"/>
        <v>37.370000000000005</v>
      </c>
      <c r="AA34" s="28">
        <f t="shared" si="18"/>
        <v>26.46</v>
      </c>
      <c r="AB34" s="308">
        <f t="shared" si="19"/>
        <v>1.7250000000000001</v>
      </c>
      <c r="AC34" s="28">
        <f t="shared" si="6"/>
        <v>45.64</v>
      </c>
      <c r="AD34" s="28">
        <f t="shared" si="7"/>
        <v>10.91</v>
      </c>
      <c r="AE34" s="61">
        <f t="shared" si="20"/>
        <v>56.55</v>
      </c>
      <c r="AF34" s="354"/>
    </row>
    <row r="35" spans="1:32" ht="14.25" x14ac:dyDescent="0.2">
      <c r="A35" s="265" t="s">
        <v>112</v>
      </c>
      <c r="B35" s="282" t="s">
        <v>73</v>
      </c>
      <c r="C35" s="135">
        <v>3.58</v>
      </c>
      <c r="D35" s="136"/>
      <c r="E35" s="121">
        <f t="shared" si="8"/>
        <v>634.41</v>
      </c>
      <c r="F35" s="121"/>
      <c r="G35" s="121">
        <f>+$G$8</f>
        <v>17.579999999999998</v>
      </c>
      <c r="H35" s="121">
        <f t="shared" si="10"/>
        <v>90.44</v>
      </c>
      <c r="I35" s="267">
        <f t="shared" si="0"/>
        <v>742.43000000000006</v>
      </c>
      <c r="K35" s="278"/>
      <c r="M35" s="283" t="s">
        <v>73</v>
      </c>
      <c r="N35" s="279">
        <f t="shared" si="11"/>
        <v>525.64</v>
      </c>
      <c r="O35" s="279">
        <f t="shared" si="12"/>
        <v>216.79</v>
      </c>
      <c r="P35" s="279">
        <f t="shared" si="2"/>
        <v>742.43</v>
      </c>
      <c r="Q35" s="351">
        <f t="shared" si="3"/>
        <v>525.64</v>
      </c>
      <c r="R35" s="352">
        <f t="shared" si="13"/>
        <v>1.7250000000000001</v>
      </c>
      <c r="S35" s="351">
        <f t="shared" si="4"/>
        <v>906.73</v>
      </c>
      <c r="T35" s="351">
        <f t="shared" si="5"/>
        <v>216.79</v>
      </c>
      <c r="U35" s="353">
        <f t="shared" si="14"/>
        <v>1123.52</v>
      </c>
      <c r="V35" s="354"/>
      <c r="W35" s="144" t="s">
        <v>73</v>
      </c>
      <c r="X35" s="125">
        <f>ROUND(+G35*$X$8,2)</f>
        <v>12.45</v>
      </c>
      <c r="Y35" s="126">
        <f>+ROUND(G35*$Y$8,2)</f>
        <v>5.13</v>
      </c>
      <c r="Z35" s="125">
        <f t="shared" si="17"/>
        <v>17.579999999999998</v>
      </c>
      <c r="AA35" s="127">
        <f t="shared" si="18"/>
        <v>12.45</v>
      </c>
      <c r="AB35" s="309">
        <f t="shared" si="19"/>
        <v>1.7250000000000001</v>
      </c>
      <c r="AC35" s="127">
        <f t="shared" si="6"/>
        <v>21.48</v>
      </c>
      <c r="AD35" s="127">
        <f t="shared" si="7"/>
        <v>5.13</v>
      </c>
      <c r="AE35" s="128">
        <f t="shared" si="20"/>
        <v>26.61</v>
      </c>
      <c r="AF35" s="354"/>
    </row>
    <row r="36" spans="1:32" ht="14.25" x14ac:dyDescent="0.2">
      <c r="B36" s="284" t="s">
        <v>74</v>
      </c>
      <c r="C36" s="110">
        <v>2.67</v>
      </c>
      <c r="D36" s="111"/>
      <c r="E36" s="38">
        <f t="shared" si="8"/>
        <v>473.15</v>
      </c>
      <c r="F36" s="38"/>
      <c r="G36" s="38">
        <f t="shared" ref="G36:G77" si="21">+$G$8</f>
        <v>17.579999999999998</v>
      </c>
      <c r="H36" s="38">
        <f t="shared" si="10"/>
        <v>90.44</v>
      </c>
      <c r="I36" s="271">
        <f t="shared" si="0"/>
        <v>581.16999999999996</v>
      </c>
      <c r="K36" s="268"/>
      <c r="M36" s="285" t="s">
        <v>74</v>
      </c>
      <c r="N36" s="270">
        <f t="shared" si="11"/>
        <v>411.47</v>
      </c>
      <c r="O36" s="270">
        <f t="shared" si="12"/>
        <v>169.7</v>
      </c>
      <c r="P36" s="270">
        <f t="shared" si="2"/>
        <v>581.17000000000007</v>
      </c>
      <c r="Q36" s="345">
        <f t="shared" si="3"/>
        <v>411.47</v>
      </c>
      <c r="R36" s="346">
        <f t="shared" si="13"/>
        <v>1.7250000000000001</v>
      </c>
      <c r="S36" s="345">
        <f t="shared" si="4"/>
        <v>709.79</v>
      </c>
      <c r="T36" s="345">
        <f t="shared" si="5"/>
        <v>169.7</v>
      </c>
      <c r="U36" s="347">
        <f t="shared" si="14"/>
        <v>879.49</v>
      </c>
      <c r="V36" s="354"/>
      <c r="W36" s="105" t="s">
        <v>74</v>
      </c>
      <c r="X36" s="39">
        <f t="shared" ref="X36:X77" si="22">ROUND(+G36*$X$8,2)</f>
        <v>12.45</v>
      </c>
      <c r="Y36" s="62">
        <f t="shared" ref="Y36:Y77" si="23">+ROUND(G36*$Y$8,2)</f>
        <v>5.13</v>
      </c>
      <c r="Z36" s="39">
        <f t="shared" si="17"/>
        <v>17.579999999999998</v>
      </c>
      <c r="AA36" s="27">
        <f t="shared" si="18"/>
        <v>12.45</v>
      </c>
      <c r="AB36" s="307">
        <f t="shared" si="19"/>
        <v>1.7250000000000001</v>
      </c>
      <c r="AC36" s="27">
        <f t="shared" si="6"/>
        <v>21.48</v>
      </c>
      <c r="AD36" s="27">
        <f t="shared" si="7"/>
        <v>5.13</v>
      </c>
      <c r="AE36" s="51">
        <f t="shared" si="20"/>
        <v>26.61</v>
      </c>
      <c r="AF36" s="354"/>
    </row>
    <row r="37" spans="1:32" ht="15" thickBot="1" x14ac:dyDescent="0.25">
      <c r="A37" s="250"/>
      <c r="B37" s="286" t="s">
        <v>75</v>
      </c>
      <c r="C37" s="137">
        <v>2.3199999999999998</v>
      </c>
      <c r="D37" s="138"/>
      <c r="E37" s="44">
        <f t="shared" si="8"/>
        <v>411.13</v>
      </c>
      <c r="F37" s="44"/>
      <c r="G37" s="44">
        <f t="shared" si="21"/>
        <v>17.579999999999998</v>
      </c>
      <c r="H37" s="44">
        <f t="shared" si="10"/>
        <v>90.44</v>
      </c>
      <c r="I37" s="273">
        <f t="shared" si="0"/>
        <v>519.15</v>
      </c>
      <c r="J37" s="274"/>
      <c r="K37" s="275"/>
      <c r="L37" s="274"/>
      <c r="M37" s="287" t="s">
        <v>75</v>
      </c>
      <c r="N37" s="276">
        <f t="shared" si="11"/>
        <v>367.56</v>
      </c>
      <c r="O37" s="276">
        <f t="shared" si="12"/>
        <v>151.59</v>
      </c>
      <c r="P37" s="276">
        <f t="shared" si="2"/>
        <v>519.15</v>
      </c>
      <c r="Q37" s="348">
        <f t="shared" si="3"/>
        <v>367.56</v>
      </c>
      <c r="R37" s="349">
        <f t="shared" si="13"/>
        <v>1.7250000000000001</v>
      </c>
      <c r="S37" s="348">
        <f t="shared" si="4"/>
        <v>634.04</v>
      </c>
      <c r="T37" s="348">
        <f t="shared" si="5"/>
        <v>151.59</v>
      </c>
      <c r="U37" s="350">
        <f t="shared" si="14"/>
        <v>785.63</v>
      </c>
      <c r="V37" s="354"/>
      <c r="W37" s="145" t="s">
        <v>75</v>
      </c>
      <c r="X37" s="52">
        <f t="shared" si="22"/>
        <v>12.45</v>
      </c>
      <c r="Y37" s="63">
        <f t="shared" si="23"/>
        <v>5.13</v>
      </c>
      <c r="Z37" s="52">
        <f t="shared" si="17"/>
        <v>17.579999999999998</v>
      </c>
      <c r="AA37" s="28">
        <f t="shared" si="18"/>
        <v>12.45</v>
      </c>
      <c r="AB37" s="308">
        <f t="shared" si="19"/>
        <v>1.7250000000000001</v>
      </c>
      <c r="AC37" s="28">
        <f t="shared" si="6"/>
        <v>21.48</v>
      </c>
      <c r="AD37" s="28">
        <f t="shared" si="7"/>
        <v>5.13</v>
      </c>
      <c r="AE37" s="61">
        <f t="shared" si="20"/>
        <v>26.61</v>
      </c>
      <c r="AF37" s="354"/>
    </row>
    <row r="38" spans="1:32" ht="14.25" x14ac:dyDescent="0.2">
      <c r="A38" s="265" t="s">
        <v>97</v>
      </c>
      <c r="B38" s="282" t="s">
        <v>76</v>
      </c>
      <c r="C38" s="135">
        <v>2.2200000000000002</v>
      </c>
      <c r="D38" s="136"/>
      <c r="E38" s="121">
        <f t="shared" si="8"/>
        <v>393.41</v>
      </c>
      <c r="F38" s="121"/>
      <c r="G38" s="121">
        <f t="shared" si="21"/>
        <v>17.579999999999998</v>
      </c>
      <c r="H38" s="121">
        <f t="shared" si="10"/>
        <v>90.44</v>
      </c>
      <c r="I38" s="267">
        <f t="shared" si="0"/>
        <v>501.43</v>
      </c>
      <c r="K38" s="278"/>
      <c r="M38" s="283" t="s">
        <v>76</v>
      </c>
      <c r="N38" s="279">
        <f t="shared" si="11"/>
        <v>355.01</v>
      </c>
      <c r="O38" s="279">
        <f t="shared" si="12"/>
        <v>146.41999999999999</v>
      </c>
      <c r="P38" s="279">
        <f t="shared" si="2"/>
        <v>501.42999999999995</v>
      </c>
      <c r="Q38" s="351">
        <f t="shared" si="3"/>
        <v>355.01</v>
      </c>
      <c r="R38" s="352">
        <f t="shared" si="13"/>
        <v>1.7250000000000001</v>
      </c>
      <c r="S38" s="351">
        <f t="shared" si="4"/>
        <v>612.39</v>
      </c>
      <c r="T38" s="351">
        <f t="shared" si="5"/>
        <v>146.41999999999999</v>
      </c>
      <c r="U38" s="353">
        <f t="shared" si="14"/>
        <v>758.81</v>
      </c>
      <c r="V38" s="354"/>
      <c r="W38" s="144" t="s">
        <v>76</v>
      </c>
      <c r="X38" s="125">
        <f t="shared" si="22"/>
        <v>12.45</v>
      </c>
      <c r="Y38" s="126">
        <f t="shared" si="23"/>
        <v>5.13</v>
      </c>
      <c r="Z38" s="125">
        <f t="shared" si="17"/>
        <v>17.579999999999998</v>
      </c>
      <c r="AA38" s="127">
        <f t="shared" si="18"/>
        <v>12.45</v>
      </c>
      <c r="AB38" s="309">
        <f t="shared" si="19"/>
        <v>1.7250000000000001</v>
      </c>
      <c r="AC38" s="127">
        <f t="shared" si="6"/>
        <v>21.48</v>
      </c>
      <c r="AD38" s="127">
        <f t="shared" si="7"/>
        <v>5.13</v>
      </c>
      <c r="AE38" s="128">
        <f t="shared" si="20"/>
        <v>26.61</v>
      </c>
      <c r="AF38" s="354"/>
    </row>
    <row r="39" spans="1:32" ht="14.25" x14ac:dyDescent="0.2">
      <c r="A39" s="265" t="s">
        <v>98</v>
      </c>
      <c r="B39" s="284" t="s">
        <v>77</v>
      </c>
      <c r="C39" s="110">
        <v>1.74</v>
      </c>
      <c r="D39" s="111"/>
      <c r="E39" s="38">
        <f t="shared" si="8"/>
        <v>308.35000000000002</v>
      </c>
      <c r="F39" s="38"/>
      <c r="G39" s="38">
        <f t="shared" si="21"/>
        <v>17.579999999999998</v>
      </c>
      <c r="H39" s="38">
        <f t="shared" si="10"/>
        <v>90.44</v>
      </c>
      <c r="I39" s="271">
        <f t="shared" si="0"/>
        <v>416.37</v>
      </c>
      <c r="K39" s="268"/>
      <c r="M39" s="285" t="s">
        <v>77</v>
      </c>
      <c r="N39" s="270">
        <f t="shared" si="11"/>
        <v>294.79000000000002</v>
      </c>
      <c r="O39" s="270">
        <f t="shared" si="12"/>
        <v>121.58</v>
      </c>
      <c r="P39" s="270">
        <f t="shared" si="2"/>
        <v>416.37</v>
      </c>
      <c r="Q39" s="345">
        <f t="shared" si="3"/>
        <v>294.79000000000002</v>
      </c>
      <c r="R39" s="346">
        <f t="shared" si="13"/>
        <v>1.7250000000000001</v>
      </c>
      <c r="S39" s="345">
        <f t="shared" si="4"/>
        <v>508.51</v>
      </c>
      <c r="T39" s="345">
        <f t="shared" si="5"/>
        <v>121.58</v>
      </c>
      <c r="U39" s="347">
        <f t="shared" si="14"/>
        <v>630.09</v>
      </c>
      <c r="V39" s="354"/>
      <c r="W39" s="105" t="s">
        <v>77</v>
      </c>
      <c r="X39" s="39">
        <f t="shared" si="22"/>
        <v>12.45</v>
      </c>
      <c r="Y39" s="62">
        <f t="shared" si="23"/>
        <v>5.13</v>
      </c>
      <c r="Z39" s="39">
        <f t="shared" si="17"/>
        <v>17.579999999999998</v>
      </c>
      <c r="AA39" s="27">
        <f t="shared" si="18"/>
        <v>12.45</v>
      </c>
      <c r="AB39" s="307">
        <f t="shared" si="19"/>
        <v>1.7250000000000001</v>
      </c>
      <c r="AC39" s="27">
        <f t="shared" si="6"/>
        <v>21.48</v>
      </c>
      <c r="AD39" s="27">
        <f t="shared" si="7"/>
        <v>5.13</v>
      </c>
      <c r="AE39" s="51">
        <f t="shared" si="20"/>
        <v>26.61</v>
      </c>
      <c r="AF39" s="354"/>
    </row>
    <row r="40" spans="1:32" ht="14.25" x14ac:dyDescent="0.2">
      <c r="B40" s="284" t="s">
        <v>78</v>
      </c>
      <c r="C40" s="110">
        <v>2.04</v>
      </c>
      <c r="D40" s="111"/>
      <c r="E40" s="38">
        <f t="shared" si="8"/>
        <v>361.51</v>
      </c>
      <c r="F40" s="38"/>
      <c r="G40" s="38">
        <f t="shared" si="21"/>
        <v>17.579999999999998</v>
      </c>
      <c r="H40" s="38">
        <f t="shared" si="10"/>
        <v>90.44</v>
      </c>
      <c r="I40" s="271">
        <f t="shared" si="0"/>
        <v>469.53</v>
      </c>
      <c r="K40" s="268"/>
      <c r="M40" s="285" t="s">
        <v>78</v>
      </c>
      <c r="N40" s="270">
        <f t="shared" si="11"/>
        <v>332.43</v>
      </c>
      <c r="O40" s="270">
        <f t="shared" si="12"/>
        <v>137.1</v>
      </c>
      <c r="P40" s="270">
        <f t="shared" si="2"/>
        <v>469.53</v>
      </c>
      <c r="Q40" s="345">
        <f t="shared" si="3"/>
        <v>332.43</v>
      </c>
      <c r="R40" s="346">
        <f t="shared" si="13"/>
        <v>1.7250000000000001</v>
      </c>
      <c r="S40" s="345">
        <f t="shared" si="4"/>
        <v>573.44000000000005</v>
      </c>
      <c r="T40" s="345">
        <f t="shared" si="5"/>
        <v>137.1</v>
      </c>
      <c r="U40" s="347">
        <f t="shared" si="14"/>
        <v>710.54000000000008</v>
      </c>
      <c r="V40" s="354"/>
      <c r="W40" s="105" t="s">
        <v>78</v>
      </c>
      <c r="X40" s="39">
        <f t="shared" si="22"/>
        <v>12.45</v>
      </c>
      <c r="Y40" s="62">
        <f t="shared" si="23"/>
        <v>5.13</v>
      </c>
      <c r="Z40" s="39">
        <f t="shared" si="17"/>
        <v>17.579999999999998</v>
      </c>
      <c r="AA40" s="27">
        <f t="shared" si="18"/>
        <v>12.45</v>
      </c>
      <c r="AB40" s="307">
        <f t="shared" si="19"/>
        <v>1.7250000000000001</v>
      </c>
      <c r="AC40" s="27">
        <f t="shared" si="6"/>
        <v>21.48</v>
      </c>
      <c r="AD40" s="27">
        <f t="shared" si="7"/>
        <v>5.13</v>
      </c>
      <c r="AE40" s="51">
        <f t="shared" si="20"/>
        <v>26.61</v>
      </c>
      <c r="AF40" s="354"/>
    </row>
    <row r="41" spans="1:32" ht="14.25" x14ac:dyDescent="0.2">
      <c r="B41" s="284" t="s">
        <v>79</v>
      </c>
      <c r="C41" s="110">
        <v>1.6</v>
      </c>
      <c r="D41" s="111"/>
      <c r="E41" s="38">
        <f t="shared" si="8"/>
        <v>283.54000000000002</v>
      </c>
      <c r="F41" s="38"/>
      <c r="G41" s="38">
        <f t="shared" si="21"/>
        <v>17.579999999999998</v>
      </c>
      <c r="H41" s="38">
        <f t="shared" si="10"/>
        <v>90.44</v>
      </c>
      <c r="I41" s="271">
        <f t="shared" si="0"/>
        <v>391.56</v>
      </c>
      <c r="K41" s="268"/>
      <c r="M41" s="285" t="s">
        <v>79</v>
      </c>
      <c r="N41" s="270">
        <f t="shared" si="11"/>
        <v>277.22000000000003</v>
      </c>
      <c r="O41" s="270">
        <f t="shared" si="12"/>
        <v>114.34</v>
      </c>
      <c r="P41" s="270">
        <f t="shared" si="2"/>
        <v>391.56000000000006</v>
      </c>
      <c r="Q41" s="345">
        <f t="shared" si="3"/>
        <v>277.22000000000003</v>
      </c>
      <c r="R41" s="346">
        <f t="shared" si="13"/>
        <v>1.7250000000000001</v>
      </c>
      <c r="S41" s="345">
        <f t="shared" si="4"/>
        <v>478.2</v>
      </c>
      <c r="T41" s="345">
        <f t="shared" si="5"/>
        <v>114.34</v>
      </c>
      <c r="U41" s="347">
        <f t="shared" si="14"/>
        <v>592.54</v>
      </c>
      <c r="V41" s="354"/>
      <c r="W41" s="105" t="s">
        <v>79</v>
      </c>
      <c r="X41" s="39">
        <f t="shared" si="22"/>
        <v>12.45</v>
      </c>
      <c r="Y41" s="62">
        <f t="shared" si="23"/>
        <v>5.13</v>
      </c>
      <c r="Z41" s="39">
        <f t="shared" si="17"/>
        <v>17.579999999999998</v>
      </c>
      <c r="AA41" s="27">
        <f t="shared" si="18"/>
        <v>12.45</v>
      </c>
      <c r="AB41" s="307">
        <f t="shared" si="19"/>
        <v>1.7250000000000001</v>
      </c>
      <c r="AC41" s="27">
        <f t="shared" si="6"/>
        <v>21.48</v>
      </c>
      <c r="AD41" s="27">
        <f t="shared" si="7"/>
        <v>5.13</v>
      </c>
      <c r="AE41" s="51">
        <f t="shared" si="20"/>
        <v>26.61</v>
      </c>
      <c r="AF41" s="354"/>
    </row>
    <row r="42" spans="1:32" ht="14.25" x14ac:dyDescent="0.2">
      <c r="B42" s="284" t="s">
        <v>80</v>
      </c>
      <c r="C42" s="110">
        <v>1.89</v>
      </c>
      <c r="D42" s="111"/>
      <c r="E42" s="38">
        <f t="shared" si="8"/>
        <v>334.93</v>
      </c>
      <c r="F42" s="38"/>
      <c r="G42" s="38">
        <f t="shared" si="21"/>
        <v>17.579999999999998</v>
      </c>
      <c r="H42" s="38">
        <f t="shared" si="10"/>
        <v>90.44</v>
      </c>
      <c r="I42" s="271">
        <f t="shared" si="0"/>
        <v>442.95</v>
      </c>
      <c r="K42" s="268"/>
      <c r="M42" s="285" t="s">
        <v>80</v>
      </c>
      <c r="N42" s="270">
        <f t="shared" si="11"/>
        <v>313.61</v>
      </c>
      <c r="O42" s="270">
        <f t="shared" si="12"/>
        <v>129.34</v>
      </c>
      <c r="P42" s="270">
        <f t="shared" si="2"/>
        <v>442.95000000000005</v>
      </c>
      <c r="Q42" s="345">
        <f t="shared" si="3"/>
        <v>313.61</v>
      </c>
      <c r="R42" s="346">
        <f t="shared" si="13"/>
        <v>1.7250000000000001</v>
      </c>
      <c r="S42" s="345">
        <f t="shared" si="4"/>
        <v>540.98</v>
      </c>
      <c r="T42" s="345">
        <f t="shared" si="5"/>
        <v>129.34</v>
      </c>
      <c r="U42" s="347">
        <f t="shared" si="14"/>
        <v>670.32</v>
      </c>
      <c r="V42" s="354"/>
      <c r="W42" s="105" t="s">
        <v>80</v>
      </c>
      <c r="X42" s="39">
        <f t="shared" si="22"/>
        <v>12.45</v>
      </c>
      <c r="Y42" s="62">
        <f t="shared" si="23"/>
        <v>5.13</v>
      </c>
      <c r="Z42" s="39">
        <f t="shared" si="17"/>
        <v>17.579999999999998</v>
      </c>
      <c r="AA42" s="27">
        <f t="shared" si="18"/>
        <v>12.45</v>
      </c>
      <c r="AB42" s="307">
        <f t="shared" si="19"/>
        <v>1.7250000000000001</v>
      </c>
      <c r="AC42" s="27">
        <f t="shared" si="6"/>
        <v>21.48</v>
      </c>
      <c r="AD42" s="27">
        <f t="shared" si="7"/>
        <v>5.13</v>
      </c>
      <c r="AE42" s="51">
        <f t="shared" si="20"/>
        <v>26.61</v>
      </c>
      <c r="AF42" s="354"/>
    </row>
    <row r="43" spans="1:32" ht="14.25" x14ac:dyDescent="0.2">
      <c r="B43" s="284" t="s">
        <v>81</v>
      </c>
      <c r="C43" s="110">
        <v>1.48</v>
      </c>
      <c r="D43" s="111"/>
      <c r="E43" s="38">
        <f t="shared" si="8"/>
        <v>262.27</v>
      </c>
      <c r="F43" s="38"/>
      <c r="G43" s="38">
        <f t="shared" si="21"/>
        <v>17.579999999999998</v>
      </c>
      <c r="H43" s="38">
        <f t="shared" si="10"/>
        <v>90.44</v>
      </c>
      <c r="I43" s="271">
        <f t="shared" si="0"/>
        <v>370.28999999999996</v>
      </c>
      <c r="K43" s="268"/>
      <c r="M43" s="285" t="s">
        <v>81</v>
      </c>
      <c r="N43" s="270">
        <f t="shared" si="11"/>
        <v>262.17</v>
      </c>
      <c r="O43" s="270">
        <f t="shared" si="12"/>
        <v>108.12</v>
      </c>
      <c r="P43" s="270">
        <f t="shared" si="2"/>
        <v>370.29</v>
      </c>
      <c r="Q43" s="345">
        <f t="shared" si="3"/>
        <v>262.17</v>
      </c>
      <c r="R43" s="346">
        <f t="shared" si="13"/>
        <v>1.7250000000000001</v>
      </c>
      <c r="S43" s="345">
        <f t="shared" si="4"/>
        <v>452.24</v>
      </c>
      <c r="T43" s="345">
        <f t="shared" si="5"/>
        <v>108.12</v>
      </c>
      <c r="U43" s="347">
        <f t="shared" si="14"/>
        <v>560.36</v>
      </c>
      <c r="V43" s="354"/>
      <c r="W43" s="105" t="s">
        <v>81</v>
      </c>
      <c r="X43" s="39">
        <f t="shared" si="22"/>
        <v>12.45</v>
      </c>
      <c r="Y43" s="62">
        <f t="shared" si="23"/>
        <v>5.13</v>
      </c>
      <c r="Z43" s="39">
        <f t="shared" si="17"/>
        <v>17.579999999999998</v>
      </c>
      <c r="AA43" s="27">
        <f t="shared" si="18"/>
        <v>12.45</v>
      </c>
      <c r="AB43" s="307">
        <f t="shared" si="19"/>
        <v>1.7250000000000001</v>
      </c>
      <c r="AC43" s="27">
        <f t="shared" si="6"/>
        <v>21.48</v>
      </c>
      <c r="AD43" s="27">
        <f t="shared" si="7"/>
        <v>5.13</v>
      </c>
      <c r="AE43" s="51">
        <f t="shared" si="20"/>
        <v>26.61</v>
      </c>
      <c r="AF43" s="354"/>
    </row>
    <row r="44" spans="1:32" ht="14.25" x14ac:dyDescent="0.2">
      <c r="B44" s="284" t="s">
        <v>82</v>
      </c>
      <c r="C44" s="110">
        <v>1.86</v>
      </c>
      <c r="D44" s="111"/>
      <c r="E44" s="38">
        <f t="shared" si="8"/>
        <v>329.61</v>
      </c>
      <c r="F44" s="38"/>
      <c r="G44" s="38">
        <f t="shared" si="21"/>
        <v>17.579999999999998</v>
      </c>
      <c r="H44" s="38">
        <f t="shared" si="10"/>
        <v>90.44</v>
      </c>
      <c r="I44" s="271">
        <f t="shared" si="0"/>
        <v>437.63</v>
      </c>
      <c r="K44" s="268"/>
      <c r="M44" s="285" t="s">
        <v>82</v>
      </c>
      <c r="N44" s="270">
        <f t="shared" si="11"/>
        <v>309.83999999999997</v>
      </c>
      <c r="O44" s="270">
        <f t="shared" si="12"/>
        <v>127.79</v>
      </c>
      <c r="P44" s="270">
        <f t="shared" si="2"/>
        <v>437.63</v>
      </c>
      <c r="Q44" s="345">
        <f t="shared" si="3"/>
        <v>309.83999999999997</v>
      </c>
      <c r="R44" s="346">
        <f t="shared" si="13"/>
        <v>1.7250000000000001</v>
      </c>
      <c r="S44" s="345">
        <f t="shared" si="4"/>
        <v>534.47</v>
      </c>
      <c r="T44" s="345">
        <f t="shared" si="5"/>
        <v>127.79</v>
      </c>
      <c r="U44" s="347">
        <f t="shared" si="14"/>
        <v>662.26</v>
      </c>
      <c r="V44" s="354"/>
      <c r="W44" s="105" t="s">
        <v>82</v>
      </c>
      <c r="X44" s="39">
        <f t="shared" si="22"/>
        <v>12.45</v>
      </c>
      <c r="Y44" s="62">
        <f t="shared" si="23"/>
        <v>5.13</v>
      </c>
      <c r="Z44" s="39">
        <f t="shared" si="17"/>
        <v>17.579999999999998</v>
      </c>
      <c r="AA44" s="27">
        <f t="shared" si="18"/>
        <v>12.45</v>
      </c>
      <c r="AB44" s="307">
        <f t="shared" si="19"/>
        <v>1.7250000000000001</v>
      </c>
      <c r="AC44" s="27">
        <f t="shared" si="6"/>
        <v>21.48</v>
      </c>
      <c r="AD44" s="27">
        <f t="shared" si="7"/>
        <v>5.13</v>
      </c>
      <c r="AE44" s="51">
        <f t="shared" si="20"/>
        <v>26.61</v>
      </c>
      <c r="AF44" s="354"/>
    </row>
    <row r="45" spans="1:32" ht="15" thickBot="1" x14ac:dyDescent="0.25">
      <c r="A45" s="250"/>
      <c r="B45" s="286" t="s">
        <v>83</v>
      </c>
      <c r="C45" s="137">
        <v>1.46</v>
      </c>
      <c r="D45" s="138"/>
      <c r="E45" s="44">
        <f t="shared" si="8"/>
        <v>258.73</v>
      </c>
      <c r="F45" s="44"/>
      <c r="G45" s="44">
        <f t="shared" si="21"/>
        <v>17.579999999999998</v>
      </c>
      <c r="H45" s="44">
        <f t="shared" si="10"/>
        <v>90.44</v>
      </c>
      <c r="I45" s="273">
        <f t="shared" si="0"/>
        <v>366.75</v>
      </c>
      <c r="J45" s="274"/>
      <c r="K45" s="275"/>
      <c r="L45" s="274"/>
      <c r="M45" s="287" t="s">
        <v>83</v>
      </c>
      <c r="N45" s="276">
        <f t="shared" si="11"/>
        <v>259.66000000000003</v>
      </c>
      <c r="O45" s="276">
        <f t="shared" si="12"/>
        <v>107.09</v>
      </c>
      <c r="P45" s="276">
        <f t="shared" si="2"/>
        <v>366.75</v>
      </c>
      <c r="Q45" s="348">
        <f t="shared" si="3"/>
        <v>259.66000000000003</v>
      </c>
      <c r="R45" s="349">
        <f t="shared" si="13"/>
        <v>1.7250000000000001</v>
      </c>
      <c r="S45" s="348">
        <f t="shared" si="4"/>
        <v>447.91</v>
      </c>
      <c r="T45" s="348">
        <f t="shared" si="5"/>
        <v>107.09</v>
      </c>
      <c r="U45" s="350">
        <f t="shared" si="14"/>
        <v>555</v>
      </c>
      <c r="V45" s="354"/>
      <c r="W45" s="145" t="s">
        <v>83</v>
      </c>
      <c r="X45" s="52">
        <f t="shared" si="22"/>
        <v>12.45</v>
      </c>
      <c r="Y45" s="63">
        <f t="shared" si="23"/>
        <v>5.13</v>
      </c>
      <c r="Z45" s="52">
        <f t="shared" si="17"/>
        <v>17.579999999999998</v>
      </c>
      <c r="AA45" s="28">
        <f t="shared" si="18"/>
        <v>12.45</v>
      </c>
      <c r="AB45" s="308">
        <f t="shared" si="19"/>
        <v>1.7250000000000001</v>
      </c>
      <c r="AC45" s="28">
        <f t="shared" si="6"/>
        <v>21.48</v>
      </c>
      <c r="AD45" s="28">
        <f t="shared" si="7"/>
        <v>5.13</v>
      </c>
      <c r="AE45" s="61">
        <f t="shared" si="20"/>
        <v>26.61</v>
      </c>
      <c r="AF45" s="354"/>
    </row>
    <row r="46" spans="1:32" ht="14.25" x14ac:dyDescent="0.2">
      <c r="A46" s="265" t="s">
        <v>97</v>
      </c>
      <c r="B46" s="282" t="s">
        <v>84</v>
      </c>
      <c r="C46" s="135">
        <v>1.96</v>
      </c>
      <c r="D46" s="136"/>
      <c r="E46" s="121">
        <f t="shared" si="8"/>
        <v>347.33</v>
      </c>
      <c r="F46" s="121"/>
      <c r="G46" s="121">
        <f t="shared" si="21"/>
        <v>17.579999999999998</v>
      </c>
      <c r="H46" s="121">
        <f t="shared" si="10"/>
        <v>90.44</v>
      </c>
      <c r="I46" s="267">
        <f t="shared" si="0"/>
        <v>455.34999999999997</v>
      </c>
      <c r="K46" s="278"/>
      <c r="M46" s="283" t="s">
        <v>84</v>
      </c>
      <c r="N46" s="279">
        <f t="shared" si="11"/>
        <v>322.39</v>
      </c>
      <c r="O46" s="279">
        <f t="shared" si="12"/>
        <v>132.96</v>
      </c>
      <c r="P46" s="279">
        <f t="shared" si="2"/>
        <v>455.35</v>
      </c>
      <c r="Q46" s="351">
        <f t="shared" si="3"/>
        <v>322.39</v>
      </c>
      <c r="R46" s="352">
        <f t="shared" si="13"/>
        <v>1.7250000000000001</v>
      </c>
      <c r="S46" s="351">
        <f t="shared" si="4"/>
        <v>556.12</v>
      </c>
      <c r="T46" s="351">
        <f t="shared" si="5"/>
        <v>132.96</v>
      </c>
      <c r="U46" s="353">
        <f t="shared" si="14"/>
        <v>689.08</v>
      </c>
      <c r="V46" s="354"/>
      <c r="W46" s="144" t="s">
        <v>84</v>
      </c>
      <c r="X46" s="125">
        <f t="shared" si="22"/>
        <v>12.45</v>
      </c>
      <c r="Y46" s="126">
        <f t="shared" si="23"/>
        <v>5.13</v>
      </c>
      <c r="Z46" s="125">
        <f t="shared" si="17"/>
        <v>17.579999999999998</v>
      </c>
      <c r="AA46" s="127">
        <f t="shared" si="18"/>
        <v>12.45</v>
      </c>
      <c r="AB46" s="309">
        <f t="shared" si="19"/>
        <v>1.7250000000000001</v>
      </c>
      <c r="AC46" s="127">
        <f t="shared" si="6"/>
        <v>21.48</v>
      </c>
      <c r="AD46" s="127">
        <f t="shared" si="7"/>
        <v>5.13</v>
      </c>
      <c r="AE46" s="128">
        <f t="shared" si="20"/>
        <v>26.61</v>
      </c>
      <c r="AF46" s="354"/>
    </row>
    <row r="47" spans="1:32" ht="14.25" x14ac:dyDescent="0.2">
      <c r="A47" s="265" t="s">
        <v>99</v>
      </c>
      <c r="B47" s="284" t="s">
        <v>85</v>
      </c>
      <c r="C47" s="110">
        <v>1.54</v>
      </c>
      <c r="D47" s="111"/>
      <c r="E47" s="38">
        <f t="shared" si="8"/>
        <v>272.89999999999998</v>
      </c>
      <c r="F47" s="38"/>
      <c r="G47" s="38">
        <f t="shared" si="21"/>
        <v>17.579999999999998</v>
      </c>
      <c r="H47" s="38">
        <f t="shared" si="10"/>
        <v>90.44</v>
      </c>
      <c r="I47" s="271">
        <f t="shared" si="0"/>
        <v>380.91999999999996</v>
      </c>
      <c r="K47" s="268"/>
      <c r="M47" s="285" t="s">
        <v>85</v>
      </c>
      <c r="N47" s="270">
        <f t="shared" si="11"/>
        <v>269.69</v>
      </c>
      <c r="O47" s="270">
        <f t="shared" si="12"/>
        <v>111.23</v>
      </c>
      <c r="P47" s="270">
        <f t="shared" si="2"/>
        <v>380.92</v>
      </c>
      <c r="Q47" s="345">
        <f t="shared" si="3"/>
        <v>269.69</v>
      </c>
      <c r="R47" s="346">
        <f t="shared" si="13"/>
        <v>1.7250000000000001</v>
      </c>
      <c r="S47" s="345">
        <f t="shared" si="4"/>
        <v>465.22</v>
      </c>
      <c r="T47" s="345">
        <f t="shared" si="5"/>
        <v>111.23</v>
      </c>
      <c r="U47" s="347">
        <f t="shared" si="14"/>
        <v>576.45000000000005</v>
      </c>
      <c r="V47" s="354"/>
      <c r="W47" s="105" t="s">
        <v>85</v>
      </c>
      <c r="X47" s="39">
        <f t="shared" si="22"/>
        <v>12.45</v>
      </c>
      <c r="Y47" s="62">
        <f t="shared" si="23"/>
        <v>5.13</v>
      </c>
      <c r="Z47" s="39">
        <f t="shared" si="17"/>
        <v>17.579999999999998</v>
      </c>
      <c r="AA47" s="27">
        <f t="shared" si="18"/>
        <v>12.45</v>
      </c>
      <c r="AB47" s="307">
        <f t="shared" si="19"/>
        <v>1.7250000000000001</v>
      </c>
      <c r="AC47" s="27">
        <f t="shared" si="6"/>
        <v>21.48</v>
      </c>
      <c r="AD47" s="27">
        <f t="shared" si="7"/>
        <v>5.13</v>
      </c>
      <c r="AE47" s="51">
        <f t="shared" si="20"/>
        <v>26.61</v>
      </c>
      <c r="AF47" s="354"/>
    </row>
    <row r="48" spans="1:32" ht="14.25" x14ac:dyDescent="0.2">
      <c r="B48" s="284" t="s">
        <v>86</v>
      </c>
      <c r="C48" s="110">
        <v>1.86</v>
      </c>
      <c r="D48" s="111"/>
      <c r="E48" s="38">
        <f t="shared" si="8"/>
        <v>329.61</v>
      </c>
      <c r="F48" s="38"/>
      <c r="G48" s="38">
        <f t="shared" si="21"/>
        <v>17.579999999999998</v>
      </c>
      <c r="H48" s="38">
        <f t="shared" si="10"/>
        <v>90.44</v>
      </c>
      <c r="I48" s="271">
        <f t="shared" si="0"/>
        <v>437.63</v>
      </c>
      <c r="K48" s="268"/>
      <c r="M48" s="285" t="s">
        <v>86</v>
      </c>
      <c r="N48" s="270">
        <f t="shared" si="11"/>
        <v>309.83999999999997</v>
      </c>
      <c r="O48" s="270">
        <f t="shared" si="12"/>
        <v>127.79</v>
      </c>
      <c r="P48" s="270">
        <f t="shared" si="2"/>
        <v>437.63</v>
      </c>
      <c r="Q48" s="345">
        <f t="shared" si="3"/>
        <v>309.83999999999997</v>
      </c>
      <c r="R48" s="346">
        <f t="shared" si="13"/>
        <v>1.7250000000000001</v>
      </c>
      <c r="S48" s="345">
        <f t="shared" si="4"/>
        <v>534.47</v>
      </c>
      <c r="T48" s="345">
        <f t="shared" si="5"/>
        <v>127.79</v>
      </c>
      <c r="U48" s="347">
        <f t="shared" si="14"/>
        <v>662.26</v>
      </c>
      <c r="V48" s="354"/>
      <c r="W48" s="105" t="s">
        <v>86</v>
      </c>
      <c r="X48" s="39">
        <f t="shared" si="22"/>
        <v>12.45</v>
      </c>
      <c r="Y48" s="62">
        <f t="shared" si="23"/>
        <v>5.13</v>
      </c>
      <c r="Z48" s="39">
        <f t="shared" si="17"/>
        <v>17.579999999999998</v>
      </c>
      <c r="AA48" s="27">
        <f t="shared" si="18"/>
        <v>12.45</v>
      </c>
      <c r="AB48" s="307">
        <f t="shared" si="19"/>
        <v>1.7250000000000001</v>
      </c>
      <c r="AC48" s="27">
        <f t="shared" si="6"/>
        <v>21.48</v>
      </c>
      <c r="AD48" s="27">
        <f t="shared" si="7"/>
        <v>5.13</v>
      </c>
      <c r="AE48" s="51">
        <f t="shared" si="20"/>
        <v>26.61</v>
      </c>
      <c r="AF48" s="354"/>
    </row>
    <row r="49" spans="1:32" ht="14.25" x14ac:dyDescent="0.2">
      <c r="B49" s="284" t="s">
        <v>87</v>
      </c>
      <c r="C49" s="110">
        <v>1.46</v>
      </c>
      <c r="D49" s="111"/>
      <c r="E49" s="38">
        <f t="shared" si="8"/>
        <v>258.73</v>
      </c>
      <c r="F49" s="38"/>
      <c r="G49" s="38">
        <f t="shared" si="21"/>
        <v>17.579999999999998</v>
      </c>
      <c r="H49" s="38">
        <f t="shared" si="10"/>
        <v>90.44</v>
      </c>
      <c r="I49" s="271">
        <f t="shared" si="0"/>
        <v>366.75</v>
      </c>
      <c r="K49" s="268"/>
      <c r="M49" s="285" t="s">
        <v>87</v>
      </c>
      <c r="N49" s="270">
        <f t="shared" si="11"/>
        <v>259.66000000000003</v>
      </c>
      <c r="O49" s="270">
        <f t="shared" si="12"/>
        <v>107.09</v>
      </c>
      <c r="P49" s="270">
        <f t="shared" si="2"/>
        <v>366.75</v>
      </c>
      <c r="Q49" s="345">
        <f t="shared" si="3"/>
        <v>259.66000000000003</v>
      </c>
      <c r="R49" s="346">
        <f t="shared" si="13"/>
        <v>1.7250000000000001</v>
      </c>
      <c r="S49" s="345">
        <f t="shared" si="4"/>
        <v>447.91</v>
      </c>
      <c r="T49" s="345">
        <f t="shared" si="5"/>
        <v>107.09</v>
      </c>
      <c r="U49" s="347">
        <f t="shared" si="14"/>
        <v>555</v>
      </c>
      <c r="V49" s="354"/>
      <c r="W49" s="105" t="s">
        <v>87</v>
      </c>
      <c r="X49" s="39">
        <f t="shared" si="22"/>
        <v>12.45</v>
      </c>
      <c r="Y49" s="62">
        <f t="shared" si="23"/>
        <v>5.13</v>
      </c>
      <c r="Z49" s="39">
        <f t="shared" si="17"/>
        <v>17.579999999999998</v>
      </c>
      <c r="AA49" s="27">
        <f t="shared" si="18"/>
        <v>12.45</v>
      </c>
      <c r="AB49" s="307">
        <f t="shared" si="19"/>
        <v>1.7250000000000001</v>
      </c>
      <c r="AC49" s="27">
        <f t="shared" si="6"/>
        <v>21.48</v>
      </c>
      <c r="AD49" s="27">
        <f t="shared" si="7"/>
        <v>5.13</v>
      </c>
      <c r="AE49" s="51">
        <f t="shared" si="20"/>
        <v>26.61</v>
      </c>
      <c r="AF49" s="354"/>
    </row>
    <row r="50" spans="1:32" ht="14.25" x14ac:dyDescent="0.2">
      <c r="B50" s="284" t="s">
        <v>89</v>
      </c>
      <c r="C50" s="110">
        <v>1.56</v>
      </c>
      <c r="D50" s="111"/>
      <c r="E50" s="38">
        <f t="shared" si="8"/>
        <v>276.45</v>
      </c>
      <c r="F50" s="38"/>
      <c r="G50" s="38">
        <f t="shared" si="21"/>
        <v>17.579999999999998</v>
      </c>
      <c r="H50" s="38">
        <f t="shared" si="10"/>
        <v>90.44</v>
      </c>
      <c r="I50" s="271">
        <f t="shared" si="0"/>
        <v>384.46999999999997</v>
      </c>
      <c r="K50" s="268"/>
      <c r="M50" s="285" t="s">
        <v>89</v>
      </c>
      <c r="N50" s="270">
        <f t="shared" si="11"/>
        <v>272.2</v>
      </c>
      <c r="O50" s="270">
        <f t="shared" si="12"/>
        <v>112.27</v>
      </c>
      <c r="P50" s="270">
        <f t="shared" si="2"/>
        <v>384.46999999999997</v>
      </c>
      <c r="Q50" s="345">
        <f t="shared" si="3"/>
        <v>272.2</v>
      </c>
      <c r="R50" s="346">
        <f t="shared" si="13"/>
        <v>1.7250000000000001</v>
      </c>
      <c r="S50" s="345">
        <f t="shared" si="4"/>
        <v>469.55</v>
      </c>
      <c r="T50" s="345">
        <f t="shared" si="5"/>
        <v>112.27</v>
      </c>
      <c r="U50" s="347">
        <f t="shared" si="14"/>
        <v>581.82000000000005</v>
      </c>
      <c r="V50" s="354"/>
      <c r="W50" s="105" t="s">
        <v>89</v>
      </c>
      <c r="X50" s="39">
        <f t="shared" si="22"/>
        <v>12.45</v>
      </c>
      <c r="Y50" s="62">
        <f t="shared" si="23"/>
        <v>5.13</v>
      </c>
      <c r="Z50" s="39">
        <f t="shared" si="17"/>
        <v>17.579999999999998</v>
      </c>
      <c r="AA50" s="27">
        <f t="shared" si="18"/>
        <v>12.45</v>
      </c>
      <c r="AB50" s="307">
        <f t="shared" si="19"/>
        <v>1.7250000000000001</v>
      </c>
      <c r="AC50" s="27">
        <f t="shared" si="6"/>
        <v>21.48</v>
      </c>
      <c r="AD50" s="27">
        <f t="shared" si="7"/>
        <v>5.13</v>
      </c>
      <c r="AE50" s="51">
        <f t="shared" si="20"/>
        <v>26.61</v>
      </c>
      <c r="AF50" s="354"/>
    </row>
    <row r="51" spans="1:32" ht="14.25" x14ac:dyDescent="0.2">
      <c r="B51" s="284" t="s">
        <v>88</v>
      </c>
      <c r="C51" s="110">
        <v>1.22</v>
      </c>
      <c r="D51" s="111"/>
      <c r="E51" s="38">
        <f t="shared" si="8"/>
        <v>216.2</v>
      </c>
      <c r="F51" s="38"/>
      <c r="G51" s="38">
        <f t="shared" si="21"/>
        <v>17.579999999999998</v>
      </c>
      <c r="H51" s="38">
        <f t="shared" si="10"/>
        <v>90.44</v>
      </c>
      <c r="I51" s="271">
        <f t="shared" si="0"/>
        <v>324.21999999999997</v>
      </c>
      <c r="K51" s="268"/>
      <c r="M51" s="285" t="s">
        <v>88</v>
      </c>
      <c r="N51" s="270">
        <f t="shared" si="11"/>
        <v>229.55</v>
      </c>
      <c r="O51" s="270">
        <f t="shared" si="12"/>
        <v>94.67</v>
      </c>
      <c r="P51" s="270">
        <f t="shared" si="2"/>
        <v>324.22000000000003</v>
      </c>
      <c r="Q51" s="345">
        <f t="shared" si="3"/>
        <v>229.55</v>
      </c>
      <c r="R51" s="346">
        <f t="shared" si="13"/>
        <v>1.7250000000000001</v>
      </c>
      <c r="S51" s="345">
        <f t="shared" si="4"/>
        <v>395.97</v>
      </c>
      <c r="T51" s="345">
        <f t="shared" si="5"/>
        <v>94.67</v>
      </c>
      <c r="U51" s="347">
        <f t="shared" si="14"/>
        <v>490.64000000000004</v>
      </c>
      <c r="V51" s="354"/>
      <c r="W51" s="105" t="s">
        <v>88</v>
      </c>
      <c r="X51" s="39">
        <f t="shared" si="22"/>
        <v>12.45</v>
      </c>
      <c r="Y51" s="62">
        <f t="shared" si="23"/>
        <v>5.13</v>
      </c>
      <c r="Z51" s="39">
        <f t="shared" si="17"/>
        <v>17.579999999999998</v>
      </c>
      <c r="AA51" s="27">
        <f t="shared" si="18"/>
        <v>12.45</v>
      </c>
      <c r="AB51" s="307">
        <f t="shared" si="19"/>
        <v>1.7250000000000001</v>
      </c>
      <c r="AC51" s="27">
        <f t="shared" si="6"/>
        <v>21.48</v>
      </c>
      <c r="AD51" s="27">
        <f t="shared" si="7"/>
        <v>5.13</v>
      </c>
      <c r="AE51" s="51">
        <f t="shared" si="20"/>
        <v>26.61</v>
      </c>
      <c r="AF51" s="354"/>
    </row>
    <row r="52" spans="1:32" ht="14.25" x14ac:dyDescent="0.2">
      <c r="B52" s="284" t="s">
        <v>90</v>
      </c>
      <c r="C52" s="110">
        <v>1.45</v>
      </c>
      <c r="D52" s="111"/>
      <c r="E52" s="38">
        <f t="shared" si="8"/>
        <v>256.95</v>
      </c>
      <c r="F52" s="38"/>
      <c r="G52" s="38">
        <f t="shared" si="21"/>
        <v>17.579999999999998</v>
      </c>
      <c r="H52" s="38">
        <f t="shared" si="10"/>
        <v>90.44</v>
      </c>
      <c r="I52" s="271">
        <f t="shared" si="0"/>
        <v>364.96999999999997</v>
      </c>
      <c r="K52" s="268"/>
      <c r="M52" s="285" t="s">
        <v>90</v>
      </c>
      <c r="N52" s="270">
        <f t="shared" si="11"/>
        <v>258.39999999999998</v>
      </c>
      <c r="O52" s="270">
        <f t="shared" si="12"/>
        <v>106.57</v>
      </c>
      <c r="P52" s="270">
        <f t="shared" si="2"/>
        <v>364.96999999999997</v>
      </c>
      <c r="Q52" s="345">
        <f t="shared" si="3"/>
        <v>258.39999999999998</v>
      </c>
      <c r="R52" s="346">
        <f t="shared" si="13"/>
        <v>1.7250000000000001</v>
      </c>
      <c r="S52" s="345">
        <f t="shared" si="4"/>
        <v>445.74</v>
      </c>
      <c r="T52" s="345">
        <f t="shared" si="5"/>
        <v>106.57</v>
      </c>
      <c r="U52" s="347">
        <f t="shared" si="14"/>
        <v>552.30999999999995</v>
      </c>
      <c r="V52" s="354"/>
      <c r="W52" s="105" t="s">
        <v>90</v>
      </c>
      <c r="X52" s="39">
        <f t="shared" si="22"/>
        <v>12.45</v>
      </c>
      <c r="Y52" s="62">
        <f t="shared" si="23"/>
        <v>5.13</v>
      </c>
      <c r="Z52" s="39">
        <f t="shared" si="17"/>
        <v>17.579999999999998</v>
      </c>
      <c r="AA52" s="27">
        <f t="shared" si="18"/>
        <v>12.45</v>
      </c>
      <c r="AB52" s="307">
        <f t="shared" si="19"/>
        <v>1.7250000000000001</v>
      </c>
      <c r="AC52" s="27">
        <f t="shared" si="6"/>
        <v>21.48</v>
      </c>
      <c r="AD52" s="27">
        <f t="shared" si="7"/>
        <v>5.13</v>
      </c>
      <c r="AE52" s="51">
        <f t="shared" si="20"/>
        <v>26.61</v>
      </c>
      <c r="AF52" s="354"/>
    </row>
    <row r="53" spans="1:32" ht="15" thickBot="1" x14ac:dyDescent="0.25">
      <c r="A53" s="250"/>
      <c r="B53" s="286" t="s">
        <v>91</v>
      </c>
      <c r="C53" s="137">
        <v>1.1399999999999999</v>
      </c>
      <c r="D53" s="138"/>
      <c r="E53" s="44">
        <f t="shared" si="8"/>
        <v>202.02</v>
      </c>
      <c r="F53" s="44"/>
      <c r="G53" s="44">
        <f t="shared" si="21"/>
        <v>17.579999999999998</v>
      </c>
      <c r="H53" s="44">
        <f t="shared" si="10"/>
        <v>90.44</v>
      </c>
      <c r="I53" s="273">
        <f t="shared" si="0"/>
        <v>310.04000000000002</v>
      </c>
      <c r="J53" s="274"/>
      <c r="K53" s="275"/>
      <c r="L53" s="274"/>
      <c r="M53" s="287" t="s">
        <v>91</v>
      </c>
      <c r="N53" s="276">
        <f t="shared" si="11"/>
        <v>219.51</v>
      </c>
      <c r="O53" s="276">
        <f t="shared" si="12"/>
        <v>90.53</v>
      </c>
      <c r="P53" s="276">
        <f t="shared" si="2"/>
        <v>310.03999999999996</v>
      </c>
      <c r="Q53" s="348">
        <f t="shared" si="3"/>
        <v>219.51</v>
      </c>
      <c r="R53" s="349">
        <f t="shared" si="13"/>
        <v>1.7250000000000001</v>
      </c>
      <c r="S53" s="348">
        <f t="shared" si="4"/>
        <v>378.65</v>
      </c>
      <c r="T53" s="348">
        <f t="shared" si="5"/>
        <v>90.53</v>
      </c>
      <c r="U53" s="350">
        <f t="shared" si="14"/>
        <v>469.17999999999995</v>
      </c>
      <c r="V53" s="354"/>
      <c r="W53" s="145" t="s">
        <v>91</v>
      </c>
      <c r="X53" s="52">
        <f t="shared" si="22"/>
        <v>12.45</v>
      </c>
      <c r="Y53" s="63">
        <f t="shared" si="23"/>
        <v>5.13</v>
      </c>
      <c r="Z53" s="52">
        <f t="shared" si="17"/>
        <v>17.579999999999998</v>
      </c>
      <c r="AA53" s="28">
        <f t="shared" si="18"/>
        <v>12.45</v>
      </c>
      <c r="AB53" s="308">
        <f t="shared" si="19"/>
        <v>1.7250000000000001</v>
      </c>
      <c r="AC53" s="28">
        <f t="shared" si="6"/>
        <v>21.48</v>
      </c>
      <c r="AD53" s="28">
        <f t="shared" si="7"/>
        <v>5.13</v>
      </c>
      <c r="AE53" s="61">
        <f t="shared" si="20"/>
        <v>26.61</v>
      </c>
      <c r="AF53" s="354"/>
    </row>
    <row r="54" spans="1:32" ht="14.25" x14ac:dyDescent="0.2">
      <c r="A54" s="265" t="s">
        <v>100</v>
      </c>
      <c r="B54" s="282" t="s">
        <v>92</v>
      </c>
      <c r="C54" s="135">
        <v>1.68</v>
      </c>
      <c r="D54" s="136"/>
      <c r="E54" s="121">
        <f t="shared" si="8"/>
        <v>297.70999999999998</v>
      </c>
      <c r="F54" s="121"/>
      <c r="G54" s="121">
        <f t="shared" si="21"/>
        <v>17.579999999999998</v>
      </c>
      <c r="H54" s="121">
        <f t="shared" si="10"/>
        <v>90.44</v>
      </c>
      <c r="I54" s="267">
        <f t="shared" si="0"/>
        <v>405.72999999999996</v>
      </c>
      <c r="K54" s="278"/>
      <c r="M54" s="283" t="s">
        <v>92</v>
      </c>
      <c r="N54" s="279">
        <f t="shared" si="11"/>
        <v>287.26</v>
      </c>
      <c r="O54" s="279">
        <f t="shared" si="12"/>
        <v>118.47</v>
      </c>
      <c r="P54" s="279">
        <f t="shared" si="2"/>
        <v>405.73</v>
      </c>
      <c r="Q54" s="351">
        <f t="shared" si="3"/>
        <v>287.26</v>
      </c>
      <c r="R54" s="352">
        <f t="shared" si="13"/>
        <v>1.7250000000000001</v>
      </c>
      <c r="S54" s="351">
        <f t="shared" si="4"/>
        <v>495.52</v>
      </c>
      <c r="T54" s="351">
        <f t="shared" si="5"/>
        <v>118.47</v>
      </c>
      <c r="U54" s="353">
        <f t="shared" si="14"/>
        <v>613.99</v>
      </c>
      <c r="V54" s="354"/>
      <c r="W54" s="144" t="s">
        <v>92</v>
      </c>
      <c r="X54" s="125">
        <f t="shared" si="22"/>
        <v>12.45</v>
      </c>
      <c r="Y54" s="126">
        <f t="shared" si="23"/>
        <v>5.13</v>
      </c>
      <c r="Z54" s="125">
        <f t="shared" si="17"/>
        <v>17.579999999999998</v>
      </c>
      <c r="AA54" s="127">
        <f t="shared" si="18"/>
        <v>12.45</v>
      </c>
      <c r="AB54" s="309">
        <f t="shared" si="19"/>
        <v>1.7250000000000001</v>
      </c>
      <c r="AC54" s="127">
        <f t="shared" si="6"/>
        <v>21.48</v>
      </c>
      <c r="AD54" s="127">
        <f t="shared" si="7"/>
        <v>5.13</v>
      </c>
      <c r="AE54" s="128">
        <f t="shared" si="20"/>
        <v>26.61</v>
      </c>
      <c r="AF54" s="354"/>
    </row>
    <row r="55" spans="1:32" ht="14.25" x14ac:dyDescent="0.2">
      <c r="A55" s="265" t="s">
        <v>101</v>
      </c>
      <c r="B55" s="284" t="s">
        <v>93</v>
      </c>
      <c r="C55" s="110">
        <v>1.5</v>
      </c>
      <c r="D55" s="111"/>
      <c r="E55" s="38">
        <f t="shared" si="8"/>
        <v>265.82</v>
      </c>
      <c r="F55" s="38"/>
      <c r="G55" s="38">
        <f t="shared" si="21"/>
        <v>17.579999999999998</v>
      </c>
      <c r="H55" s="38">
        <f t="shared" si="10"/>
        <v>90.44</v>
      </c>
      <c r="I55" s="271">
        <f t="shared" si="0"/>
        <v>373.84</v>
      </c>
      <c r="K55" s="268"/>
      <c r="M55" s="285" t="s">
        <v>93</v>
      </c>
      <c r="N55" s="270">
        <f t="shared" si="11"/>
        <v>264.68</v>
      </c>
      <c r="O55" s="270">
        <f t="shared" si="12"/>
        <v>109.16</v>
      </c>
      <c r="P55" s="270">
        <f t="shared" si="2"/>
        <v>373.84000000000003</v>
      </c>
      <c r="Q55" s="345">
        <f t="shared" si="3"/>
        <v>264.68</v>
      </c>
      <c r="R55" s="346">
        <f t="shared" si="13"/>
        <v>1.7250000000000001</v>
      </c>
      <c r="S55" s="345">
        <f t="shared" si="4"/>
        <v>456.57</v>
      </c>
      <c r="T55" s="345">
        <f t="shared" si="5"/>
        <v>109.16</v>
      </c>
      <c r="U55" s="347">
        <f t="shared" si="14"/>
        <v>565.73</v>
      </c>
      <c r="V55" s="354"/>
      <c r="W55" s="105" t="s">
        <v>93</v>
      </c>
      <c r="X55" s="39">
        <f t="shared" si="22"/>
        <v>12.45</v>
      </c>
      <c r="Y55" s="62">
        <f t="shared" si="23"/>
        <v>5.13</v>
      </c>
      <c r="Z55" s="39">
        <f t="shared" si="17"/>
        <v>17.579999999999998</v>
      </c>
      <c r="AA55" s="27">
        <f t="shared" si="18"/>
        <v>12.45</v>
      </c>
      <c r="AB55" s="307">
        <f t="shared" si="19"/>
        <v>1.7250000000000001</v>
      </c>
      <c r="AC55" s="27">
        <f t="shared" si="6"/>
        <v>21.48</v>
      </c>
      <c r="AD55" s="27">
        <f t="shared" si="7"/>
        <v>5.13</v>
      </c>
      <c r="AE55" s="51">
        <f t="shared" si="20"/>
        <v>26.61</v>
      </c>
      <c r="AF55" s="354"/>
    </row>
    <row r="56" spans="1:32" ht="14.25" x14ac:dyDescent="0.2">
      <c r="B56" s="284" t="s">
        <v>94</v>
      </c>
      <c r="C56" s="110">
        <v>1.56</v>
      </c>
      <c r="D56" s="111"/>
      <c r="E56" s="38">
        <f t="shared" si="8"/>
        <v>276.45</v>
      </c>
      <c r="F56" s="38"/>
      <c r="G56" s="38">
        <f t="shared" si="21"/>
        <v>17.579999999999998</v>
      </c>
      <c r="H56" s="38">
        <f t="shared" si="10"/>
        <v>90.44</v>
      </c>
      <c r="I56" s="271">
        <f t="shared" si="0"/>
        <v>384.46999999999997</v>
      </c>
      <c r="K56" s="268"/>
      <c r="M56" s="285" t="s">
        <v>94</v>
      </c>
      <c r="N56" s="270">
        <f t="shared" si="11"/>
        <v>272.2</v>
      </c>
      <c r="O56" s="270">
        <f t="shared" si="12"/>
        <v>112.27</v>
      </c>
      <c r="P56" s="270">
        <f t="shared" si="2"/>
        <v>384.46999999999997</v>
      </c>
      <c r="Q56" s="345">
        <f t="shared" si="3"/>
        <v>272.2</v>
      </c>
      <c r="R56" s="346">
        <f t="shared" si="13"/>
        <v>1.7250000000000001</v>
      </c>
      <c r="S56" s="345">
        <f t="shared" si="4"/>
        <v>469.55</v>
      </c>
      <c r="T56" s="345">
        <f t="shared" si="5"/>
        <v>112.27</v>
      </c>
      <c r="U56" s="347">
        <f t="shared" si="14"/>
        <v>581.82000000000005</v>
      </c>
      <c r="V56" s="354"/>
      <c r="W56" s="105" t="s">
        <v>94</v>
      </c>
      <c r="X56" s="39">
        <f t="shared" si="22"/>
        <v>12.45</v>
      </c>
      <c r="Y56" s="62">
        <f t="shared" si="23"/>
        <v>5.13</v>
      </c>
      <c r="Z56" s="39">
        <f t="shared" si="17"/>
        <v>17.579999999999998</v>
      </c>
      <c r="AA56" s="27">
        <f t="shared" si="18"/>
        <v>12.45</v>
      </c>
      <c r="AB56" s="307">
        <f t="shared" si="19"/>
        <v>1.7250000000000001</v>
      </c>
      <c r="AC56" s="27">
        <f t="shared" si="6"/>
        <v>21.48</v>
      </c>
      <c r="AD56" s="27">
        <f t="shared" si="7"/>
        <v>5.13</v>
      </c>
      <c r="AE56" s="51">
        <f t="shared" si="20"/>
        <v>26.61</v>
      </c>
      <c r="AF56" s="354"/>
    </row>
    <row r="57" spans="1:32" ht="14.25" x14ac:dyDescent="0.2">
      <c r="B57" s="284" t="s">
        <v>95</v>
      </c>
      <c r="C57" s="110">
        <v>1.38</v>
      </c>
      <c r="D57" s="111"/>
      <c r="E57" s="38">
        <f t="shared" si="8"/>
        <v>244.55</v>
      </c>
      <c r="F57" s="38"/>
      <c r="G57" s="38">
        <f t="shared" si="21"/>
        <v>17.579999999999998</v>
      </c>
      <c r="H57" s="38">
        <f t="shared" si="10"/>
        <v>90.44</v>
      </c>
      <c r="I57" s="271">
        <f t="shared" si="0"/>
        <v>352.57</v>
      </c>
      <c r="K57" s="268"/>
      <c r="M57" s="285" t="s">
        <v>95</v>
      </c>
      <c r="N57" s="270">
        <f t="shared" si="11"/>
        <v>249.62</v>
      </c>
      <c r="O57" s="270">
        <f t="shared" si="12"/>
        <v>102.95</v>
      </c>
      <c r="P57" s="270">
        <f t="shared" si="2"/>
        <v>352.57</v>
      </c>
      <c r="Q57" s="345">
        <f t="shared" si="3"/>
        <v>249.62</v>
      </c>
      <c r="R57" s="346">
        <f t="shared" si="13"/>
        <v>1.7250000000000001</v>
      </c>
      <c r="S57" s="345">
        <f t="shared" si="4"/>
        <v>430.59</v>
      </c>
      <c r="T57" s="345">
        <f t="shared" si="5"/>
        <v>102.95</v>
      </c>
      <c r="U57" s="347">
        <f t="shared" si="14"/>
        <v>533.54</v>
      </c>
      <c r="V57" s="354"/>
      <c r="W57" s="105" t="s">
        <v>95</v>
      </c>
      <c r="X57" s="39">
        <f t="shared" si="22"/>
        <v>12.45</v>
      </c>
      <c r="Y57" s="62">
        <f t="shared" si="23"/>
        <v>5.13</v>
      </c>
      <c r="Z57" s="39">
        <f t="shared" si="17"/>
        <v>17.579999999999998</v>
      </c>
      <c r="AA57" s="27">
        <f t="shared" si="18"/>
        <v>12.45</v>
      </c>
      <c r="AB57" s="307">
        <f t="shared" si="19"/>
        <v>1.7250000000000001</v>
      </c>
      <c r="AC57" s="27">
        <f t="shared" si="6"/>
        <v>21.48</v>
      </c>
      <c r="AD57" s="27">
        <f t="shared" si="7"/>
        <v>5.13</v>
      </c>
      <c r="AE57" s="51">
        <f t="shared" si="20"/>
        <v>26.61</v>
      </c>
      <c r="AF57" s="354"/>
    </row>
    <row r="58" spans="1:32" ht="14.25" x14ac:dyDescent="0.2">
      <c r="B58" s="280" t="s">
        <v>24</v>
      </c>
      <c r="C58" s="110">
        <v>1.29</v>
      </c>
      <c r="D58" s="111"/>
      <c r="E58" s="38">
        <f t="shared" si="8"/>
        <v>228.6</v>
      </c>
      <c r="F58" s="29"/>
      <c r="G58" s="27">
        <f t="shared" si="21"/>
        <v>17.579999999999998</v>
      </c>
      <c r="H58" s="38">
        <f t="shared" si="10"/>
        <v>90.44</v>
      </c>
      <c r="I58" s="271">
        <f t="shared" si="0"/>
        <v>336.62</v>
      </c>
      <c r="K58" s="268">
        <f t="shared" ref="K58:K77" si="24">+E58/I58</f>
        <v>0.67910403422256549</v>
      </c>
      <c r="M58" s="280" t="s">
        <v>24</v>
      </c>
      <c r="N58" s="270">
        <f t="shared" si="11"/>
        <v>238.33</v>
      </c>
      <c r="O58" s="270">
        <f t="shared" si="12"/>
        <v>98.29</v>
      </c>
      <c r="P58" s="270">
        <f t="shared" si="2"/>
        <v>336.62</v>
      </c>
      <c r="Q58" s="345">
        <f t="shared" si="3"/>
        <v>238.33</v>
      </c>
      <c r="R58" s="346">
        <f t="shared" si="13"/>
        <v>1.7250000000000001</v>
      </c>
      <c r="S58" s="345">
        <f t="shared" si="4"/>
        <v>411.12</v>
      </c>
      <c r="T58" s="345">
        <f t="shared" si="5"/>
        <v>98.29</v>
      </c>
      <c r="U58" s="347">
        <f t="shared" si="14"/>
        <v>509.41</v>
      </c>
      <c r="V58" s="354"/>
      <c r="W58" s="102" t="s">
        <v>24</v>
      </c>
      <c r="X58" s="39">
        <f t="shared" si="22"/>
        <v>12.45</v>
      </c>
      <c r="Y58" s="62">
        <f t="shared" si="23"/>
        <v>5.13</v>
      </c>
      <c r="Z58" s="39">
        <f t="shared" si="17"/>
        <v>17.579999999999998</v>
      </c>
      <c r="AA58" s="27">
        <f t="shared" si="18"/>
        <v>12.45</v>
      </c>
      <c r="AB58" s="307">
        <f t="shared" si="19"/>
        <v>1.7250000000000001</v>
      </c>
      <c r="AC58" s="27">
        <f t="shared" si="6"/>
        <v>21.48</v>
      </c>
      <c r="AD58" s="27">
        <f t="shared" si="7"/>
        <v>5.13</v>
      </c>
      <c r="AE58" s="51">
        <f t="shared" si="20"/>
        <v>26.61</v>
      </c>
      <c r="AF58" s="354"/>
    </row>
    <row r="59" spans="1:32" ht="14.25" x14ac:dyDescent="0.2">
      <c r="B59" s="280" t="s">
        <v>25</v>
      </c>
      <c r="C59" s="110">
        <v>1.1499999999999999</v>
      </c>
      <c r="D59" s="111"/>
      <c r="E59" s="38">
        <f t="shared" si="8"/>
        <v>203.79</v>
      </c>
      <c r="F59" s="29"/>
      <c r="G59" s="27">
        <f t="shared" si="21"/>
        <v>17.579999999999998</v>
      </c>
      <c r="H59" s="38">
        <f t="shared" si="10"/>
        <v>90.44</v>
      </c>
      <c r="I59" s="271">
        <f t="shared" si="0"/>
        <v>311.81</v>
      </c>
      <c r="K59" s="268">
        <f t="shared" si="24"/>
        <v>0.65357108495558192</v>
      </c>
      <c r="M59" s="280" t="s">
        <v>25</v>
      </c>
      <c r="N59" s="270">
        <f t="shared" si="11"/>
        <v>220.76</v>
      </c>
      <c r="O59" s="270">
        <f t="shared" si="12"/>
        <v>91.05</v>
      </c>
      <c r="P59" s="270">
        <f t="shared" si="2"/>
        <v>311.81</v>
      </c>
      <c r="Q59" s="345">
        <f t="shared" si="3"/>
        <v>220.76</v>
      </c>
      <c r="R59" s="346">
        <f t="shared" si="13"/>
        <v>1.7250000000000001</v>
      </c>
      <c r="S59" s="345">
        <f t="shared" si="4"/>
        <v>380.81</v>
      </c>
      <c r="T59" s="345">
        <f t="shared" si="5"/>
        <v>91.05</v>
      </c>
      <c r="U59" s="347">
        <f t="shared" si="14"/>
        <v>471.86</v>
      </c>
      <c r="V59" s="354"/>
      <c r="W59" s="102" t="s">
        <v>25</v>
      </c>
      <c r="X59" s="39">
        <f t="shared" si="22"/>
        <v>12.45</v>
      </c>
      <c r="Y59" s="62">
        <f t="shared" si="23"/>
        <v>5.13</v>
      </c>
      <c r="Z59" s="39">
        <f t="shared" si="17"/>
        <v>17.579999999999998</v>
      </c>
      <c r="AA59" s="27">
        <f t="shared" si="18"/>
        <v>12.45</v>
      </c>
      <c r="AB59" s="307">
        <f t="shared" si="19"/>
        <v>1.7250000000000001</v>
      </c>
      <c r="AC59" s="27">
        <f t="shared" si="6"/>
        <v>21.48</v>
      </c>
      <c r="AD59" s="27">
        <f t="shared" si="7"/>
        <v>5.13</v>
      </c>
      <c r="AE59" s="51">
        <f t="shared" si="20"/>
        <v>26.61</v>
      </c>
      <c r="AF59" s="354"/>
    </row>
    <row r="60" spans="1:32" ht="14.25" x14ac:dyDescent="0.2">
      <c r="B60" s="280" t="s">
        <v>26</v>
      </c>
      <c r="C60" s="110">
        <v>1.1499999999999999</v>
      </c>
      <c r="D60" s="111"/>
      <c r="E60" s="38">
        <f t="shared" si="8"/>
        <v>203.79</v>
      </c>
      <c r="F60" s="29"/>
      <c r="G60" s="27">
        <f t="shared" si="21"/>
        <v>17.579999999999998</v>
      </c>
      <c r="H60" s="38">
        <f t="shared" si="10"/>
        <v>90.44</v>
      </c>
      <c r="I60" s="271">
        <f t="shared" si="0"/>
        <v>311.81</v>
      </c>
      <c r="K60" s="268">
        <f t="shared" si="24"/>
        <v>0.65357108495558192</v>
      </c>
      <c r="M60" s="280" t="s">
        <v>26</v>
      </c>
      <c r="N60" s="270">
        <f t="shared" si="11"/>
        <v>220.76</v>
      </c>
      <c r="O60" s="270">
        <f t="shared" si="12"/>
        <v>91.05</v>
      </c>
      <c r="P60" s="270">
        <f t="shared" si="2"/>
        <v>311.81</v>
      </c>
      <c r="Q60" s="345">
        <f t="shared" si="3"/>
        <v>220.76</v>
      </c>
      <c r="R60" s="346">
        <f t="shared" si="13"/>
        <v>1.7250000000000001</v>
      </c>
      <c r="S60" s="345">
        <f t="shared" si="4"/>
        <v>380.81</v>
      </c>
      <c r="T60" s="345">
        <f t="shared" si="5"/>
        <v>91.05</v>
      </c>
      <c r="U60" s="347">
        <f t="shared" si="14"/>
        <v>471.86</v>
      </c>
      <c r="V60" s="354"/>
      <c r="W60" s="102" t="s">
        <v>26</v>
      </c>
      <c r="X60" s="39">
        <f t="shared" si="22"/>
        <v>12.45</v>
      </c>
      <c r="Y60" s="62">
        <f t="shared" si="23"/>
        <v>5.13</v>
      </c>
      <c r="Z60" s="39">
        <f t="shared" si="17"/>
        <v>17.579999999999998</v>
      </c>
      <c r="AA60" s="27">
        <f t="shared" si="18"/>
        <v>12.45</v>
      </c>
      <c r="AB60" s="307">
        <f t="shared" si="19"/>
        <v>1.7250000000000001</v>
      </c>
      <c r="AC60" s="27">
        <f t="shared" si="6"/>
        <v>21.48</v>
      </c>
      <c r="AD60" s="27">
        <f t="shared" si="7"/>
        <v>5.13</v>
      </c>
      <c r="AE60" s="51">
        <f t="shared" si="20"/>
        <v>26.61</v>
      </c>
      <c r="AF60" s="354"/>
    </row>
    <row r="61" spans="1:32" ht="14.25" x14ac:dyDescent="0.2">
      <c r="B61" s="280" t="s">
        <v>27</v>
      </c>
      <c r="C61" s="110">
        <v>1.02</v>
      </c>
      <c r="D61" s="111"/>
      <c r="E61" s="38">
        <f t="shared" si="8"/>
        <v>180.75</v>
      </c>
      <c r="F61" s="29"/>
      <c r="G61" s="27">
        <f t="shared" si="21"/>
        <v>17.579999999999998</v>
      </c>
      <c r="H61" s="38">
        <f t="shared" si="10"/>
        <v>90.44</v>
      </c>
      <c r="I61" s="271">
        <f t="shared" si="0"/>
        <v>288.77</v>
      </c>
      <c r="K61" s="268">
        <f t="shared" si="24"/>
        <v>0.6259306714686429</v>
      </c>
      <c r="M61" s="280" t="s">
        <v>27</v>
      </c>
      <c r="N61" s="270">
        <f t="shared" si="11"/>
        <v>204.45</v>
      </c>
      <c r="O61" s="270">
        <f t="shared" si="12"/>
        <v>84.32</v>
      </c>
      <c r="P61" s="270">
        <f t="shared" si="2"/>
        <v>288.77</v>
      </c>
      <c r="Q61" s="345">
        <f t="shared" si="3"/>
        <v>204.45</v>
      </c>
      <c r="R61" s="346">
        <f t="shared" si="13"/>
        <v>1.7250000000000001</v>
      </c>
      <c r="S61" s="345">
        <f t="shared" si="4"/>
        <v>352.68</v>
      </c>
      <c r="T61" s="345">
        <f t="shared" si="5"/>
        <v>84.32</v>
      </c>
      <c r="U61" s="347">
        <f t="shared" si="14"/>
        <v>437</v>
      </c>
      <c r="V61" s="354"/>
      <c r="W61" s="102" t="s">
        <v>27</v>
      </c>
      <c r="X61" s="39">
        <f t="shared" si="22"/>
        <v>12.45</v>
      </c>
      <c r="Y61" s="62">
        <f t="shared" si="23"/>
        <v>5.13</v>
      </c>
      <c r="Z61" s="39">
        <f t="shared" si="17"/>
        <v>17.579999999999998</v>
      </c>
      <c r="AA61" s="27">
        <f t="shared" si="18"/>
        <v>12.45</v>
      </c>
      <c r="AB61" s="307">
        <f t="shared" si="19"/>
        <v>1.7250000000000001</v>
      </c>
      <c r="AC61" s="27">
        <f t="shared" si="6"/>
        <v>21.48</v>
      </c>
      <c r="AD61" s="27">
        <f t="shared" si="7"/>
        <v>5.13</v>
      </c>
      <c r="AE61" s="51">
        <f t="shared" si="20"/>
        <v>26.61</v>
      </c>
      <c r="AF61" s="354"/>
    </row>
    <row r="62" spans="1:32" ht="14.25" x14ac:dyDescent="0.2">
      <c r="B62" s="280" t="s">
        <v>28</v>
      </c>
      <c r="C62" s="110">
        <v>0.88</v>
      </c>
      <c r="D62" s="111"/>
      <c r="E62" s="38">
        <f t="shared" si="8"/>
        <v>155.94</v>
      </c>
      <c r="F62" s="29"/>
      <c r="G62" s="27">
        <f t="shared" si="21"/>
        <v>17.579999999999998</v>
      </c>
      <c r="H62" s="38">
        <f t="shared" si="10"/>
        <v>90.44</v>
      </c>
      <c r="I62" s="271">
        <f t="shared" si="0"/>
        <v>263.95999999999998</v>
      </c>
      <c r="K62" s="268">
        <f t="shared" si="24"/>
        <v>0.59077132898924078</v>
      </c>
      <c r="M62" s="280" t="s">
        <v>28</v>
      </c>
      <c r="N62" s="270">
        <f t="shared" si="11"/>
        <v>186.88</v>
      </c>
      <c r="O62" s="270">
        <f t="shared" si="12"/>
        <v>77.08</v>
      </c>
      <c r="P62" s="270">
        <f t="shared" si="2"/>
        <v>263.95999999999998</v>
      </c>
      <c r="Q62" s="345">
        <f t="shared" si="3"/>
        <v>186.88</v>
      </c>
      <c r="R62" s="346">
        <f t="shared" si="13"/>
        <v>1.7250000000000001</v>
      </c>
      <c r="S62" s="345">
        <f t="shared" si="4"/>
        <v>322.37</v>
      </c>
      <c r="T62" s="345">
        <f t="shared" si="5"/>
        <v>77.08</v>
      </c>
      <c r="U62" s="347">
        <f t="shared" si="14"/>
        <v>399.45</v>
      </c>
      <c r="V62" s="354"/>
      <c r="W62" s="102" t="s">
        <v>28</v>
      </c>
      <c r="X62" s="39">
        <f t="shared" si="22"/>
        <v>12.45</v>
      </c>
      <c r="Y62" s="62">
        <f t="shared" si="23"/>
        <v>5.13</v>
      </c>
      <c r="Z62" s="39">
        <f t="shared" si="17"/>
        <v>17.579999999999998</v>
      </c>
      <c r="AA62" s="27">
        <f t="shared" si="18"/>
        <v>12.45</v>
      </c>
      <c r="AB62" s="307">
        <f t="shared" si="19"/>
        <v>1.7250000000000001</v>
      </c>
      <c r="AC62" s="27">
        <f t="shared" si="6"/>
        <v>21.48</v>
      </c>
      <c r="AD62" s="27">
        <f t="shared" si="7"/>
        <v>5.13</v>
      </c>
      <c r="AE62" s="51">
        <f t="shared" si="20"/>
        <v>26.61</v>
      </c>
      <c r="AF62" s="354"/>
    </row>
    <row r="63" spans="1:32" ht="15" thickBot="1" x14ac:dyDescent="0.25">
      <c r="A63" s="250"/>
      <c r="B63" s="281" t="s">
        <v>29</v>
      </c>
      <c r="C63" s="137">
        <v>0.78</v>
      </c>
      <c r="D63" s="138"/>
      <c r="E63" s="44">
        <f t="shared" si="8"/>
        <v>138.22</v>
      </c>
      <c r="F63" s="30"/>
      <c r="G63" s="28">
        <f t="shared" si="21"/>
        <v>17.579999999999998</v>
      </c>
      <c r="H63" s="44">
        <f t="shared" si="10"/>
        <v>90.44</v>
      </c>
      <c r="I63" s="273">
        <f t="shared" si="0"/>
        <v>246.24</v>
      </c>
      <c r="J63" s="274"/>
      <c r="K63" s="275">
        <f t="shared" si="24"/>
        <v>0.56132228719948019</v>
      </c>
      <c r="L63" s="274"/>
      <c r="M63" s="281" t="s">
        <v>29</v>
      </c>
      <c r="N63" s="276">
        <f t="shared" si="11"/>
        <v>174.34</v>
      </c>
      <c r="O63" s="276">
        <f t="shared" si="12"/>
        <v>71.900000000000006</v>
      </c>
      <c r="P63" s="276">
        <f t="shared" si="2"/>
        <v>246.24</v>
      </c>
      <c r="Q63" s="348">
        <f t="shared" si="3"/>
        <v>174.34</v>
      </c>
      <c r="R63" s="349">
        <f t="shared" si="13"/>
        <v>1.7250000000000001</v>
      </c>
      <c r="S63" s="348">
        <f t="shared" si="4"/>
        <v>300.74</v>
      </c>
      <c r="T63" s="348">
        <f t="shared" si="5"/>
        <v>71.900000000000006</v>
      </c>
      <c r="U63" s="350">
        <f t="shared" si="14"/>
        <v>372.64</v>
      </c>
      <c r="V63" s="354"/>
      <c r="W63" s="103" t="s">
        <v>29</v>
      </c>
      <c r="X63" s="52">
        <f t="shared" si="22"/>
        <v>12.45</v>
      </c>
      <c r="Y63" s="63">
        <f t="shared" si="23"/>
        <v>5.13</v>
      </c>
      <c r="Z63" s="52">
        <f t="shared" si="17"/>
        <v>17.579999999999998</v>
      </c>
      <c r="AA63" s="28">
        <f t="shared" si="18"/>
        <v>12.45</v>
      </c>
      <c r="AB63" s="308">
        <f t="shared" si="19"/>
        <v>1.7250000000000001</v>
      </c>
      <c r="AC63" s="28">
        <f t="shared" si="6"/>
        <v>21.48</v>
      </c>
      <c r="AD63" s="28">
        <f t="shared" si="7"/>
        <v>5.13</v>
      </c>
      <c r="AE63" s="61">
        <f t="shared" si="20"/>
        <v>26.61</v>
      </c>
      <c r="AF63" s="354"/>
    </row>
    <row r="64" spans="1:32" ht="14.25" x14ac:dyDescent="0.2">
      <c r="A64" s="265" t="s">
        <v>103</v>
      </c>
      <c r="B64" s="288" t="s">
        <v>30</v>
      </c>
      <c r="C64" s="140">
        <v>0.97</v>
      </c>
      <c r="D64" s="141"/>
      <c r="E64" s="121">
        <f t="shared" si="8"/>
        <v>171.89</v>
      </c>
      <c r="F64" s="122"/>
      <c r="G64" s="127">
        <f t="shared" si="21"/>
        <v>17.579999999999998</v>
      </c>
      <c r="H64" s="121">
        <f t="shared" si="10"/>
        <v>90.44</v>
      </c>
      <c r="I64" s="267">
        <f t="shared" si="0"/>
        <v>279.90999999999997</v>
      </c>
      <c r="K64" s="278">
        <f t="shared" si="24"/>
        <v>0.61409024329248685</v>
      </c>
      <c r="M64" s="288" t="s">
        <v>30</v>
      </c>
      <c r="N64" s="279">
        <f t="shared" si="11"/>
        <v>198.18</v>
      </c>
      <c r="O64" s="279">
        <f t="shared" si="12"/>
        <v>81.73</v>
      </c>
      <c r="P64" s="279">
        <f t="shared" si="2"/>
        <v>279.91000000000003</v>
      </c>
      <c r="Q64" s="351">
        <f t="shared" si="3"/>
        <v>198.18</v>
      </c>
      <c r="R64" s="352">
        <f t="shared" si="13"/>
        <v>1.7250000000000001</v>
      </c>
      <c r="S64" s="351">
        <f t="shared" si="4"/>
        <v>341.86</v>
      </c>
      <c r="T64" s="351">
        <f t="shared" si="5"/>
        <v>81.73</v>
      </c>
      <c r="U64" s="353">
        <f t="shared" si="14"/>
        <v>423.59000000000003</v>
      </c>
      <c r="V64" s="354"/>
      <c r="W64" s="133" t="s">
        <v>30</v>
      </c>
      <c r="X64" s="125">
        <f t="shared" si="22"/>
        <v>12.45</v>
      </c>
      <c r="Y64" s="126">
        <f t="shared" si="23"/>
        <v>5.13</v>
      </c>
      <c r="Z64" s="125">
        <f t="shared" si="17"/>
        <v>17.579999999999998</v>
      </c>
      <c r="AA64" s="127">
        <f t="shared" si="18"/>
        <v>12.45</v>
      </c>
      <c r="AB64" s="309">
        <f t="shared" si="19"/>
        <v>1.7250000000000001</v>
      </c>
      <c r="AC64" s="127">
        <f t="shared" si="6"/>
        <v>21.48</v>
      </c>
      <c r="AD64" s="127">
        <f t="shared" si="7"/>
        <v>5.13</v>
      </c>
      <c r="AE64" s="128">
        <f t="shared" si="20"/>
        <v>26.61</v>
      </c>
      <c r="AF64" s="354"/>
    </row>
    <row r="65" spans="1:32" ht="14.25" x14ac:dyDescent="0.2">
      <c r="A65" s="204" t="s">
        <v>111</v>
      </c>
      <c r="B65" s="280" t="s">
        <v>31</v>
      </c>
      <c r="C65" s="112">
        <v>0.9</v>
      </c>
      <c r="D65" s="113"/>
      <c r="E65" s="38">
        <f t="shared" si="8"/>
        <v>159.49</v>
      </c>
      <c r="F65" s="29"/>
      <c r="G65" s="27">
        <f t="shared" si="21"/>
        <v>17.579999999999998</v>
      </c>
      <c r="H65" s="38">
        <f t="shared" si="10"/>
        <v>90.44</v>
      </c>
      <c r="I65" s="271">
        <f t="shared" si="0"/>
        <v>267.51</v>
      </c>
      <c r="K65" s="268">
        <f t="shared" si="24"/>
        <v>0.59620201113977056</v>
      </c>
      <c r="M65" s="280" t="s">
        <v>31</v>
      </c>
      <c r="N65" s="270">
        <f t="shared" si="11"/>
        <v>189.4</v>
      </c>
      <c r="O65" s="270">
        <f t="shared" si="12"/>
        <v>78.11</v>
      </c>
      <c r="P65" s="270">
        <f t="shared" si="2"/>
        <v>267.51</v>
      </c>
      <c r="Q65" s="345">
        <f t="shared" si="3"/>
        <v>189.4</v>
      </c>
      <c r="R65" s="346">
        <f t="shared" si="13"/>
        <v>1.7250000000000001</v>
      </c>
      <c r="S65" s="345">
        <f t="shared" si="4"/>
        <v>326.72000000000003</v>
      </c>
      <c r="T65" s="345">
        <f t="shared" si="5"/>
        <v>78.11</v>
      </c>
      <c r="U65" s="347">
        <f t="shared" si="14"/>
        <v>404.83000000000004</v>
      </c>
      <c r="V65" s="354"/>
      <c r="W65" s="102" t="s">
        <v>31</v>
      </c>
      <c r="X65" s="39">
        <f t="shared" si="22"/>
        <v>12.45</v>
      </c>
      <c r="Y65" s="62">
        <f t="shared" si="23"/>
        <v>5.13</v>
      </c>
      <c r="Z65" s="39">
        <f t="shared" si="17"/>
        <v>17.579999999999998</v>
      </c>
      <c r="AA65" s="27">
        <f t="shared" si="18"/>
        <v>12.45</v>
      </c>
      <c r="AB65" s="307">
        <f t="shared" si="19"/>
        <v>1.7250000000000001</v>
      </c>
      <c r="AC65" s="27">
        <f t="shared" si="6"/>
        <v>21.48</v>
      </c>
      <c r="AD65" s="27">
        <f t="shared" si="7"/>
        <v>5.13</v>
      </c>
      <c r="AE65" s="51">
        <f t="shared" si="20"/>
        <v>26.61</v>
      </c>
      <c r="AF65" s="354"/>
    </row>
    <row r="66" spans="1:32" ht="14.25" x14ac:dyDescent="0.2">
      <c r="A66" s="204" t="s">
        <v>114</v>
      </c>
      <c r="B66" s="280" t="s">
        <v>32</v>
      </c>
      <c r="C66" s="112">
        <v>0.7</v>
      </c>
      <c r="D66" s="113"/>
      <c r="E66" s="38">
        <f t="shared" si="8"/>
        <v>124.05</v>
      </c>
      <c r="F66" s="29"/>
      <c r="G66" s="27">
        <f t="shared" si="21"/>
        <v>17.579999999999998</v>
      </c>
      <c r="H66" s="38">
        <f t="shared" si="10"/>
        <v>90.44</v>
      </c>
      <c r="I66" s="271">
        <f t="shared" si="0"/>
        <v>232.07</v>
      </c>
      <c r="K66" s="268">
        <f t="shared" si="24"/>
        <v>0.53453699314861891</v>
      </c>
      <c r="M66" s="280" t="s">
        <v>32</v>
      </c>
      <c r="N66" s="270">
        <f t="shared" si="11"/>
        <v>164.31</v>
      </c>
      <c r="O66" s="270">
        <f t="shared" si="12"/>
        <v>67.760000000000005</v>
      </c>
      <c r="P66" s="270">
        <f t="shared" si="2"/>
        <v>232.07</v>
      </c>
      <c r="Q66" s="345">
        <f t="shared" si="3"/>
        <v>164.31</v>
      </c>
      <c r="R66" s="346">
        <f t="shared" si="13"/>
        <v>1.7250000000000001</v>
      </c>
      <c r="S66" s="345">
        <f t="shared" si="4"/>
        <v>283.43</v>
      </c>
      <c r="T66" s="345">
        <f t="shared" si="5"/>
        <v>67.760000000000005</v>
      </c>
      <c r="U66" s="347">
        <f t="shared" si="14"/>
        <v>351.19</v>
      </c>
      <c r="V66" s="354"/>
      <c r="W66" s="102" t="s">
        <v>32</v>
      </c>
      <c r="X66" s="39">
        <f t="shared" si="22"/>
        <v>12.45</v>
      </c>
      <c r="Y66" s="62">
        <f t="shared" si="23"/>
        <v>5.13</v>
      </c>
      <c r="Z66" s="39">
        <f t="shared" si="17"/>
        <v>17.579999999999998</v>
      </c>
      <c r="AA66" s="27">
        <f t="shared" si="18"/>
        <v>12.45</v>
      </c>
      <c r="AB66" s="307">
        <f t="shared" si="19"/>
        <v>1.7250000000000001</v>
      </c>
      <c r="AC66" s="27">
        <f t="shared" si="6"/>
        <v>21.48</v>
      </c>
      <c r="AD66" s="27">
        <f t="shared" si="7"/>
        <v>5.13</v>
      </c>
      <c r="AE66" s="51">
        <f t="shared" si="20"/>
        <v>26.61</v>
      </c>
      <c r="AF66" s="354"/>
    </row>
    <row r="67" spans="1:32" ht="15" thickBot="1" x14ac:dyDescent="0.25">
      <c r="A67" s="250"/>
      <c r="B67" s="281" t="s">
        <v>33</v>
      </c>
      <c r="C67" s="142">
        <v>0.64</v>
      </c>
      <c r="D67" s="143"/>
      <c r="E67" s="44">
        <f t="shared" si="8"/>
        <v>113.41</v>
      </c>
      <c r="F67" s="30"/>
      <c r="G67" s="28">
        <f t="shared" si="21"/>
        <v>17.579999999999998</v>
      </c>
      <c r="H67" s="44">
        <f t="shared" si="10"/>
        <v>90.44</v>
      </c>
      <c r="I67" s="273">
        <f t="shared" si="0"/>
        <v>221.43</v>
      </c>
      <c r="J67" s="274"/>
      <c r="K67" s="275">
        <f t="shared" si="24"/>
        <v>0.51217088922006948</v>
      </c>
      <c r="L67" s="274"/>
      <c r="M67" s="281" t="s">
        <v>33</v>
      </c>
      <c r="N67" s="276">
        <f t="shared" si="11"/>
        <v>156.77000000000001</v>
      </c>
      <c r="O67" s="276">
        <f t="shared" si="12"/>
        <v>64.66</v>
      </c>
      <c r="P67" s="276">
        <f t="shared" si="2"/>
        <v>221.43</v>
      </c>
      <c r="Q67" s="348">
        <f t="shared" si="3"/>
        <v>156.77000000000001</v>
      </c>
      <c r="R67" s="349">
        <f t="shared" si="13"/>
        <v>1.7250000000000001</v>
      </c>
      <c r="S67" s="348">
        <f t="shared" si="4"/>
        <v>270.43</v>
      </c>
      <c r="T67" s="348">
        <f t="shared" si="5"/>
        <v>64.66</v>
      </c>
      <c r="U67" s="350">
        <f t="shared" si="14"/>
        <v>335.09000000000003</v>
      </c>
      <c r="V67" s="354"/>
      <c r="W67" s="103" t="s">
        <v>33</v>
      </c>
      <c r="X67" s="52">
        <f t="shared" si="22"/>
        <v>12.45</v>
      </c>
      <c r="Y67" s="63">
        <f t="shared" si="23"/>
        <v>5.13</v>
      </c>
      <c r="Z67" s="52">
        <f t="shared" si="17"/>
        <v>17.579999999999998</v>
      </c>
      <c r="AA67" s="28">
        <f t="shared" si="18"/>
        <v>12.45</v>
      </c>
      <c r="AB67" s="308">
        <f t="shared" si="19"/>
        <v>1.7250000000000001</v>
      </c>
      <c r="AC67" s="28">
        <f t="shared" si="6"/>
        <v>21.48</v>
      </c>
      <c r="AD67" s="28">
        <f t="shared" si="7"/>
        <v>5.13</v>
      </c>
      <c r="AE67" s="61">
        <f t="shared" si="20"/>
        <v>26.61</v>
      </c>
      <c r="AF67" s="354"/>
    </row>
    <row r="68" spans="1:32" ht="14.25" x14ac:dyDescent="0.2">
      <c r="A68" s="265" t="s">
        <v>104</v>
      </c>
      <c r="B68" s="288" t="s">
        <v>34</v>
      </c>
      <c r="C68" s="140">
        <v>1.5</v>
      </c>
      <c r="D68" s="141"/>
      <c r="E68" s="121">
        <f t="shared" si="8"/>
        <v>265.82</v>
      </c>
      <c r="F68" s="122"/>
      <c r="G68" s="127">
        <f t="shared" si="21"/>
        <v>17.579999999999998</v>
      </c>
      <c r="H68" s="121">
        <f t="shared" si="10"/>
        <v>90.44</v>
      </c>
      <c r="I68" s="267">
        <f t="shared" si="0"/>
        <v>373.84</v>
      </c>
      <c r="K68" s="278">
        <f t="shared" si="24"/>
        <v>0.71105285683714958</v>
      </c>
      <c r="M68" s="288" t="s">
        <v>34</v>
      </c>
      <c r="N68" s="279">
        <f t="shared" si="11"/>
        <v>264.68</v>
      </c>
      <c r="O68" s="279">
        <f t="shared" si="12"/>
        <v>109.16</v>
      </c>
      <c r="P68" s="279">
        <f t="shared" si="2"/>
        <v>373.84000000000003</v>
      </c>
      <c r="Q68" s="351">
        <f t="shared" si="3"/>
        <v>264.68</v>
      </c>
      <c r="R68" s="352">
        <f t="shared" si="13"/>
        <v>1.7250000000000001</v>
      </c>
      <c r="S68" s="351">
        <f t="shared" si="4"/>
        <v>456.57</v>
      </c>
      <c r="T68" s="351">
        <f t="shared" si="5"/>
        <v>109.16</v>
      </c>
      <c r="U68" s="353">
        <f t="shared" si="14"/>
        <v>565.73</v>
      </c>
      <c r="V68" s="354"/>
      <c r="W68" s="133" t="s">
        <v>34</v>
      </c>
      <c r="X68" s="125">
        <f t="shared" si="22"/>
        <v>12.45</v>
      </c>
      <c r="Y68" s="126">
        <f t="shared" si="23"/>
        <v>5.13</v>
      </c>
      <c r="Z68" s="125">
        <f t="shared" si="17"/>
        <v>17.579999999999998</v>
      </c>
      <c r="AA68" s="127">
        <f t="shared" si="18"/>
        <v>12.45</v>
      </c>
      <c r="AB68" s="309">
        <f t="shared" si="19"/>
        <v>1.7250000000000001</v>
      </c>
      <c r="AC68" s="127">
        <f t="shared" si="6"/>
        <v>21.48</v>
      </c>
      <c r="AD68" s="127">
        <f t="shared" si="7"/>
        <v>5.13</v>
      </c>
      <c r="AE68" s="128">
        <f t="shared" si="20"/>
        <v>26.61</v>
      </c>
      <c r="AF68" s="354"/>
    </row>
    <row r="69" spans="1:32" ht="14.25" x14ac:dyDescent="0.2">
      <c r="A69" s="265" t="s">
        <v>105</v>
      </c>
      <c r="B69" s="280" t="s">
        <v>35</v>
      </c>
      <c r="C69" s="112">
        <v>1.4</v>
      </c>
      <c r="D69" s="113"/>
      <c r="E69" s="38">
        <f t="shared" si="8"/>
        <v>248.09</v>
      </c>
      <c r="F69" s="29"/>
      <c r="G69" s="27">
        <f t="shared" si="21"/>
        <v>17.579999999999998</v>
      </c>
      <c r="H69" s="38">
        <f t="shared" si="10"/>
        <v>90.44</v>
      </c>
      <c r="I69" s="271">
        <f t="shared" ref="I69:I77" si="25">SUM(E69:H69)</f>
        <v>356.11</v>
      </c>
      <c r="K69" s="268">
        <f t="shared" si="24"/>
        <v>0.69666676027070285</v>
      </c>
      <c r="M69" s="280" t="s">
        <v>35</v>
      </c>
      <c r="N69" s="270">
        <f t="shared" si="11"/>
        <v>252.13</v>
      </c>
      <c r="O69" s="270">
        <f t="shared" si="12"/>
        <v>103.98</v>
      </c>
      <c r="P69" s="270">
        <f t="shared" ref="P69:P77" si="26">+N69+O69</f>
        <v>356.11</v>
      </c>
      <c r="Q69" s="345">
        <f t="shared" ref="Q69:Q77" si="27">+N69</f>
        <v>252.13</v>
      </c>
      <c r="R69" s="346">
        <f t="shared" si="13"/>
        <v>1.7250000000000001</v>
      </c>
      <c r="S69" s="345">
        <f t="shared" ref="S69:S77" si="28">ROUND(+Q69*R69,2)</f>
        <v>434.92</v>
      </c>
      <c r="T69" s="345">
        <f t="shared" ref="T69:T77" si="29">+O69</f>
        <v>103.98</v>
      </c>
      <c r="U69" s="347">
        <f t="shared" si="14"/>
        <v>538.9</v>
      </c>
      <c r="V69" s="354"/>
      <c r="W69" s="102" t="s">
        <v>35</v>
      </c>
      <c r="X69" s="39">
        <f t="shared" si="22"/>
        <v>12.45</v>
      </c>
      <c r="Y69" s="62">
        <f t="shared" si="23"/>
        <v>5.13</v>
      </c>
      <c r="Z69" s="39">
        <f t="shared" si="17"/>
        <v>17.579999999999998</v>
      </c>
      <c r="AA69" s="27">
        <f t="shared" si="18"/>
        <v>12.45</v>
      </c>
      <c r="AB69" s="307">
        <f t="shared" si="19"/>
        <v>1.7250000000000001</v>
      </c>
      <c r="AC69" s="27">
        <f t="shared" si="6"/>
        <v>21.48</v>
      </c>
      <c r="AD69" s="27">
        <f t="shared" si="7"/>
        <v>5.13</v>
      </c>
      <c r="AE69" s="51">
        <f t="shared" si="20"/>
        <v>26.61</v>
      </c>
      <c r="AF69" s="354"/>
    </row>
    <row r="70" spans="1:32" ht="14.25" x14ac:dyDescent="0.2">
      <c r="A70" s="265" t="s">
        <v>106</v>
      </c>
      <c r="B70" s="280" t="s">
        <v>36</v>
      </c>
      <c r="C70" s="112">
        <v>1.38</v>
      </c>
      <c r="D70" s="113"/>
      <c r="E70" s="38">
        <f t="shared" si="8"/>
        <v>244.55</v>
      </c>
      <c r="F70" s="29"/>
      <c r="G70" s="27">
        <f t="shared" si="21"/>
        <v>17.579999999999998</v>
      </c>
      <c r="H70" s="38">
        <f t="shared" si="10"/>
        <v>90.44</v>
      </c>
      <c r="I70" s="271">
        <f t="shared" si="25"/>
        <v>352.57</v>
      </c>
      <c r="K70" s="268">
        <f t="shared" si="24"/>
        <v>0.69362112488300198</v>
      </c>
      <c r="M70" s="280" t="s">
        <v>36</v>
      </c>
      <c r="N70" s="270">
        <f t="shared" si="11"/>
        <v>249.62</v>
      </c>
      <c r="O70" s="270">
        <f t="shared" si="12"/>
        <v>102.95</v>
      </c>
      <c r="P70" s="270">
        <f t="shared" si="26"/>
        <v>352.57</v>
      </c>
      <c r="Q70" s="345">
        <f t="shared" si="27"/>
        <v>249.62</v>
      </c>
      <c r="R70" s="346">
        <f t="shared" si="13"/>
        <v>1.7250000000000001</v>
      </c>
      <c r="S70" s="345">
        <f t="shared" si="28"/>
        <v>430.59</v>
      </c>
      <c r="T70" s="345">
        <f t="shared" si="29"/>
        <v>102.95</v>
      </c>
      <c r="U70" s="347">
        <f t="shared" ref="U70:U77" si="30">+S70+T70</f>
        <v>533.54</v>
      </c>
      <c r="V70" s="354"/>
      <c r="W70" s="102" t="s">
        <v>36</v>
      </c>
      <c r="X70" s="39">
        <f t="shared" si="22"/>
        <v>12.45</v>
      </c>
      <c r="Y70" s="62">
        <f t="shared" si="23"/>
        <v>5.13</v>
      </c>
      <c r="Z70" s="39">
        <f t="shared" si="17"/>
        <v>17.579999999999998</v>
      </c>
      <c r="AA70" s="27">
        <f t="shared" si="18"/>
        <v>12.45</v>
      </c>
      <c r="AB70" s="307">
        <f t="shared" si="19"/>
        <v>1.7250000000000001</v>
      </c>
      <c r="AC70" s="27">
        <f t="shared" si="6"/>
        <v>21.48</v>
      </c>
      <c r="AD70" s="27">
        <f t="shared" si="7"/>
        <v>5.13</v>
      </c>
      <c r="AE70" s="51">
        <f t="shared" si="20"/>
        <v>26.61</v>
      </c>
      <c r="AF70" s="354"/>
    </row>
    <row r="71" spans="1:32" ht="14.25" x14ac:dyDescent="0.2">
      <c r="B71" s="280" t="s">
        <v>37</v>
      </c>
      <c r="C71" s="112">
        <v>1.28</v>
      </c>
      <c r="D71" s="113"/>
      <c r="E71" s="38">
        <f t="shared" si="8"/>
        <v>226.83</v>
      </c>
      <c r="F71" s="29"/>
      <c r="G71" s="27">
        <f t="shared" si="21"/>
        <v>17.579999999999998</v>
      </c>
      <c r="H71" s="38">
        <f t="shared" si="10"/>
        <v>90.44</v>
      </c>
      <c r="I71" s="271">
        <f t="shared" si="25"/>
        <v>334.85</v>
      </c>
      <c r="K71" s="268">
        <f t="shared" si="24"/>
        <v>0.67740779453486633</v>
      </c>
      <c r="M71" s="280" t="s">
        <v>37</v>
      </c>
      <c r="N71" s="270">
        <f t="shared" si="11"/>
        <v>237.07</v>
      </c>
      <c r="O71" s="270">
        <f t="shared" si="12"/>
        <v>97.78</v>
      </c>
      <c r="P71" s="270">
        <f t="shared" si="26"/>
        <v>334.85</v>
      </c>
      <c r="Q71" s="345">
        <f t="shared" si="27"/>
        <v>237.07</v>
      </c>
      <c r="R71" s="346">
        <f t="shared" si="13"/>
        <v>1.7250000000000001</v>
      </c>
      <c r="S71" s="345">
        <f t="shared" si="28"/>
        <v>408.95</v>
      </c>
      <c r="T71" s="345">
        <f t="shared" si="29"/>
        <v>97.78</v>
      </c>
      <c r="U71" s="347">
        <f t="shared" si="30"/>
        <v>506.73</v>
      </c>
      <c r="V71" s="354"/>
      <c r="W71" s="102" t="s">
        <v>37</v>
      </c>
      <c r="X71" s="39">
        <f t="shared" si="22"/>
        <v>12.45</v>
      </c>
      <c r="Y71" s="62">
        <f t="shared" si="23"/>
        <v>5.13</v>
      </c>
      <c r="Z71" s="39">
        <f t="shared" si="17"/>
        <v>17.579999999999998</v>
      </c>
      <c r="AA71" s="27">
        <f t="shared" si="18"/>
        <v>12.45</v>
      </c>
      <c r="AB71" s="307">
        <f t="shared" si="19"/>
        <v>1.7250000000000001</v>
      </c>
      <c r="AC71" s="27">
        <f t="shared" si="6"/>
        <v>21.48</v>
      </c>
      <c r="AD71" s="27">
        <f t="shared" si="7"/>
        <v>5.13</v>
      </c>
      <c r="AE71" s="51">
        <f t="shared" si="20"/>
        <v>26.61</v>
      </c>
      <c r="AF71" s="354"/>
    </row>
    <row r="72" spans="1:32" ht="14.25" x14ac:dyDescent="0.2">
      <c r="B72" s="280" t="s">
        <v>38</v>
      </c>
      <c r="C72" s="112">
        <v>1.1000000000000001</v>
      </c>
      <c r="D72" s="113"/>
      <c r="E72" s="38">
        <f t="shared" si="8"/>
        <v>194.93</v>
      </c>
      <c r="F72" s="29"/>
      <c r="G72" s="27">
        <f t="shared" si="21"/>
        <v>17.579999999999998</v>
      </c>
      <c r="H72" s="38">
        <f t="shared" si="10"/>
        <v>90.44</v>
      </c>
      <c r="I72" s="271">
        <f t="shared" si="25"/>
        <v>302.95</v>
      </c>
      <c r="K72" s="268">
        <f t="shared" si="24"/>
        <v>0.64343951147053979</v>
      </c>
      <c r="M72" s="280" t="s">
        <v>38</v>
      </c>
      <c r="N72" s="270">
        <f t="shared" si="11"/>
        <v>214.49</v>
      </c>
      <c r="O72" s="270">
        <f t="shared" si="12"/>
        <v>88.46</v>
      </c>
      <c r="P72" s="270">
        <f t="shared" si="26"/>
        <v>302.95</v>
      </c>
      <c r="Q72" s="345">
        <f t="shared" si="27"/>
        <v>214.49</v>
      </c>
      <c r="R72" s="346">
        <f t="shared" si="13"/>
        <v>1.7250000000000001</v>
      </c>
      <c r="S72" s="345">
        <f t="shared" si="28"/>
        <v>370</v>
      </c>
      <c r="T72" s="345">
        <f t="shared" si="29"/>
        <v>88.46</v>
      </c>
      <c r="U72" s="347">
        <f t="shared" si="30"/>
        <v>458.46</v>
      </c>
      <c r="V72" s="354"/>
      <c r="W72" s="102" t="s">
        <v>38</v>
      </c>
      <c r="X72" s="39">
        <f t="shared" si="22"/>
        <v>12.45</v>
      </c>
      <c r="Y72" s="62">
        <f t="shared" si="23"/>
        <v>5.13</v>
      </c>
      <c r="Z72" s="39">
        <f t="shared" si="17"/>
        <v>17.579999999999998</v>
      </c>
      <c r="AA72" s="27">
        <f t="shared" si="18"/>
        <v>12.45</v>
      </c>
      <c r="AB72" s="307">
        <f t="shared" si="19"/>
        <v>1.7250000000000001</v>
      </c>
      <c r="AC72" s="27">
        <f t="shared" si="6"/>
        <v>21.48</v>
      </c>
      <c r="AD72" s="27">
        <f t="shared" si="7"/>
        <v>5.13</v>
      </c>
      <c r="AE72" s="51">
        <f t="shared" si="20"/>
        <v>26.61</v>
      </c>
      <c r="AF72" s="354"/>
    </row>
    <row r="73" spans="1:32" ht="14.25" x14ac:dyDescent="0.2">
      <c r="B73" s="289" t="s">
        <v>39</v>
      </c>
      <c r="C73" s="112">
        <v>1.02</v>
      </c>
      <c r="D73" s="113"/>
      <c r="E73" s="38">
        <f t="shared" si="8"/>
        <v>180.75</v>
      </c>
      <c r="F73" s="29"/>
      <c r="G73" s="27">
        <f t="shared" si="21"/>
        <v>17.579999999999998</v>
      </c>
      <c r="H73" s="38">
        <f t="shared" si="10"/>
        <v>90.44</v>
      </c>
      <c r="I73" s="271">
        <f t="shared" si="25"/>
        <v>288.77</v>
      </c>
      <c r="K73" s="268">
        <f t="shared" si="24"/>
        <v>0.6259306714686429</v>
      </c>
      <c r="M73" s="280" t="s">
        <v>39</v>
      </c>
      <c r="N73" s="270">
        <f t="shared" si="11"/>
        <v>204.45</v>
      </c>
      <c r="O73" s="270">
        <f t="shared" si="12"/>
        <v>84.32</v>
      </c>
      <c r="P73" s="270">
        <f t="shared" si="26"/>
        <v>288.77</v>
      </c>
      <c r="Q73" s="345">
        <f t="shared" si="27"/>
        <v>204.45</v>
      </c>
      <c r="R73" s="346">
        <f t="shared" si="13"/>
        <v>1.7250000000000001</v>
      </c>
      <c r="S73" s="345">
        <f t="shared" si="28"/>
        <v>352.68</v>
      </c>
      <c r="T73" s="345">
        <f t="shared" si="29"/>
        <v>84.32</v>
      </c>
      <c r="U73" s="347">
        <f t="shared" si="30"/>
        <v>437</v>
      </c>
      <c r="V73" s="354"/>
      <c r="W73" s="102" t="s">
        <v>39</v>
      </c>
      <c r="X73" s="39">
        <f t="shared" si="22"/>
        <v>12.45</v>
      </c>
      <c r="Y73" s="62">
        <f t="shared" si="23"/>
        <v>5.13</v>
      </c>
      <c r="Z73" s="39">
        <f t="shared" si="17"/>
        <v>17.579999999999998</v>
      </c>
      <c r="AA73" s="27">
        <f t="shared" si="18"/>
        <v>12.45</v>
      </c>
      <c r="AB73" s="307">
        <f t="shared" si="19"/>
        <v>1.7250000000000001</v>
      </c>
      <c r="AC73" s="27">
        <f t="shared" si="6"/>
        <v>21.48</v>
      </c>
      <c r="AD73" s="27">
        <f t="shared" si="7"/>
        <v>5.13</v>
      </c>
      <c r="AE73" s="51">
        <f t="shared" si="20"/>
        <v>26.61</v>
      </c>
      <c r="AF73" s="354"/>
    </row>
    <row r="74" spans="1:32" ht="14.25" x14ac:dyDescent="0.2">
      <c r="B74" s="289" t="s">
        <v>40</v>
      </c>
      <c r="C74" s="111">
        <v>0.84</v>
      </c>
      <c r="D74" s="111"/>
      <c r="E74" s="38">
        <f t="shared" si="8"/>
        <v>148.86000000000001</v>
      </c>
      <c r="F74" s="29"/>
      <c r="G74" s="27">
        <f t="shared" si="21"/>
        <v>17.579999999999998</v>
      </c>
      <c r="H74" s="38">
        <f t="shared" si="10"/>
        <v>90.44</v>
      </c>
      <c r="I74" s="271">
        <f t="shared" si="25"/>
        <v>256.88</v>
      </c>
      <c r="K74" s="268">
        <f t="shared" si="24"/>
        <v>0.57949236997819997</v>
      </c>
      <c r="M74" s="280" t="s">
        <v>40</v>
      </c>
      <c r="N74" s="270">
        <f t="shared" si="11"/>
        <v>181.87</v>
      </c>
      <c r="O74" s="270">
        <f t="shared" si="12"/>
        <v>75.010000000000005</v>
      </c>
      <c r="P74" s="270">
        <f t="shared" si="26"/>
        <v>256.88</v>
      </c>
      <c r="Q74" s="345">
        <f t="shared" si="27"/>
        <v>181.87</v>
      </c>
      <c r="R74" s="346">
        <f t="shared" si="13"/>
        <v>1.7250000000000001</v>
      </c>
      <c r="S74" s="345">
        <f t="shared" si="28"/>
        <v>313.73</v>
      </c>
      <c r="T74" s="345">
        <f t="shared" si="29"/>
        <v>75.010000000000005</v>
      </c>
      <c r="U74" s="347">
        <f t="shared" si="30"/>
        <v>388.74</v>
      </c>
      <c r="V74" s="354"/>
      <c r="W74" s="102" t="s">
        <v>40</v>
      </c>
      <c r="X74" s="39">
        <f t="shared" si="22"/>
        <v>12.45</v>
      </c>
      <c r="Y74" s="62">
        <f t="shared" si="23"/>
        <v>5.13</v>
      </c>
      <c r="Z74" s="39">
        <f t="shared" si="17"/>
        <v>17.579999999999998</v>
      </c>
      <c r="AA74" s="27">
        <f t="shared" si="18"/>
        <v>12.45</v>
      </c>
      <c r="AB74" s="307">
        <f t="shared" si="19"/>
        <v>1.7250000000000001</v>
      </c>
      <c r="AC74" s="27">
        <f t="shared" si="6"/>
        <v>21.48</v>
      </c>
      <c r="AD74" s="27">
        <f t="shared" si="7"/>
        <v>5.13</v>
      </c>
      <c r="AE74" s="51">
        <f t="shared" si="20"/>
        <v>26.61</v>
      </c>
      <c r="AF74" s="354"/>
    </row>
    <row r="75" spans="1:32" ht="14.25" x14ac:dyDescent="0.2">
      <c r="B75" s="289" t="s">
        <v>41</v>
      </c>
      <c r="C75" s="111">
        <v>0.78</v>
      </c>
      <c r="D75" s="111"/>
      <c r="E75" s="38">
        <f t="shared" si="8"/>
        <v>138.22</v>
      </c>
      <c r="F75" s="29"/>
      <c r="G75" s="27">
        <f t="shared" si="21"/>
        <v>17.579999999999998</v>
      </c>
      <c r="H75" s="38">
        <f t="shared" si="10"/>
        <v>90.44</v>
      </c>
      <c r="I75" s="271">
        <f t="shared" si="25"/>
        <v>246.24</v>
      </c>
      <c r="K75" s="268">
        <f t="shared" si="24"/>
        <v>0.56132228719948019</v>
      </c>
      <c r="M75" s="280" t="s">
        <v>41</v>
      </c>
      <c r="N75" s="270">
        <f t="shared" si="11"/>
        <v>174.34</v>
      </c>
      <c r="O75" s="270">
        <f t="shared" si="12"/>
        <v>71.900000000000006</v>
      </c>
      <c r="P75" s="270">
        <f t="shared" si="26"/>
        <v>246.24</v>
      </c>
      <c r="Q75" s="345">
        <f t="shared" si="27"/>
        <v>174.34</v>
      </c>
      <c r="R75" s="346">
        <f t="shared" si="13"/>
        <v>1.7250000000000001</v>
      </c>
      <c r="S75" s="345">
        <f t="shared" si="28"/>
        <v>300.74</v>
      </c>
      <c r="T75" s="345">
        <f t="shared" si="29"/>
        <v>71.900000000000006</v>
      </c>
      <c r="U75" s="347">
        <f t="shared" si="30"/>
        <v>372.64</v>
      </c>
      <c r="V75" s="354"/>
      <c r="W75" s="102" t="s">
        <v>41</v>
      </c>
      <c r="X75" s="39">
        <f t="shared" si="22"/>
        <v>12.45</v>
      </c>
      <c r="Y75" s="62">
        <f t="shared" si="23"/>
        <v>5.13</v>
      </c>
      <c r="Z75" s="39">
        <f t="shared" si="17"/>
        <v>17.579999999999998</v>
      </c>
      <c r="AA75" s="27">
        <f t="shared" si="18"/>
        <v>12.45</v>
      </c>
      <c r="AB75" s="307">
        <f t="shared" si="19"/>
        <v>1.7250000000000001</v>
      </c>
      <c r="AC75" s="27">
        <f t="shared" si="6"/>
        <v>21.48</v>
      </c>
      <c r="AD75" s="27">
        <f t="shared" si="7"/>
        <v>5.13</v>
      </c>
      <c r="AE75" s="51">
        <f t="shared" si="20"/>
        <v>26.61</v>
      </c>
      <c r="AF75" s="354"/>
    </row>
    <row r="76" spans="1:32" ht="14.25" x14ac:dyDescent="0.2">
      <c r="B76" s="289" t="s">
        <v>42</v>
      </c>
      <c r="C76" s="111">
        <v>0.59</v>
      </c>
      <c r="D76" s="111"/>
      <c r="E76" s="38">
        <f t="shared" si="8"/>
        <v>104.55</v>
      </c>
      <c r="F76" s="29"/>
      <c r="G76" s="27">
        <f t="shared" si="21"/>
        <v>17.579999999999998</v>
      </c>
      <c r="H76" s="38">
        <f t="shared" si="10"/>
        <v>90.44</v>
      </c>
      <c r="I76" s="271">
        <f t="shared" si="25"/>
        <v>212.57</v>
      </c>
      <c r="K76" s="268">
        <f t="shared" si="24"/>
        <v>0.49183798278214236</v>
      </c>
      <c r="M76" s="280" t="s">
        <v>42</v>
      </c>
      <c r="N76" s="270">
        <f t="shared" si="11"/>
        <v>150.5</v>
      </c>
      <c r="O76" s="270">
        <f t="shared" si="12"/>
        <v>62.07</v>
      </c>
      <c r="P76" s="270">
        <f t="shared" si="26"/>
        <v>212.57</v>
      </c>
      <c r="Q76" s="345">
        <f t="shared" si="27"/>
        <v>150.5</v>
      </c>
      <c r="R76" s="346">
        <f t="shared" si="13"/>
        <v>1.7250000000000001</v>
      </c>
      <c r="S76" s="345">
        <f t="shared" si="28"/>
        <v>259.61</v>
      </c>
      <c r="T76" s="345">
        <f t="shared" si="29"/>
        <v>62.07</v>
      </c>
      <c r="U76" s="347">
        <f t="shared" si="30"/>
        <v>321.68</v>
      </c>
      <c r="V76" s="354"/>
      <c r="W76" s="102" t="s">
        <v>42</v>
      </c>
      <c r="X76" s="39">
        <f t="shared" si="22"/>
        <v>12.45</v>
      </c>
      <c r="Y76" s="62">
        <f t="shared" si="23"/>
        <v>5.13</v>
      </c>
      <c r="Z76" s="39">
        <f>+X76+Y76</f>
        <v>17.579999999999998</v>
      </c>
      <c r="AA76" s="27">
        <f>+X76</f>
        <v>12.45</v>
      </c>
      <c r="AB76" s="307">
        <f t="shared" si="19"/>
        <v>1.7250000000000001</v>
      </c>
      <c r="AC76" s="27">
        <f>ROUND(+AA76*AB76,2)</f>
        <v>21.48</v>
      </c>
      <c r="AD76" s="27">
        <f>+Y76</f>
        <v>5.13</v>
      </c>
      <c r="AE76" s="51">
        <f t="shared" si="20"/>
        <v>26.61</v>
      </c>
      <c r="AF76" s="354"/>
    </row>
    <row r="77" spans="1:32" ht="15" thickBot="1" x14ac:dyDescent="0.25">
      <c r="B77" s="281" t="s">
        <v>43</v>
      </c>
      <c r="C77" s="138">
        <v>0.54</v>
      </c>
      <c r="D77" s="138"/>
      <c r="E77" s="44">
        <f t="shared" ref="E77" si="31">ROUND($E$8*C77,2)</f>
        <v>95.69</v>
      </c>
      <c r="F77" s="30"/>
      <c r="G77" s="27">
        <f t="shared" si="21"/>
        <v>17.579999999999998</v>
      </c>
      <c r="H77" s="38">
        <f t="shared" ref="H77" si="32">+$H$8</f>
        <v>90.44</v>
      </c>
      <c r="I77" s="273">
        <f t="shared" si="25"/>
        <v>203.70999999999998</v>
      </c>
      <c r="K77" s="268">
        <f t="shared" si="24"/>
        <v>0.46973638996612838</v>
      </c>
      <c r="M77" s="281" t="s">
        <v>43</v>
      </c>
      <c r="N77" s="276">
        <f t="shared" ref="N77" si="33">+ROUND(I77*$N$8,2)</f>
        <v>144.22999999999999</v>
      </c>
      <c r="O77" s="276">
        <f t="shared" ref="O77" si="34">ROUND(+I77*$O$8,2)</f>
        <v>59.48</v>
      </c>
      <c r="P77" s="276">
        <f t="shared" si="26"/>
        <v>203.70999999999998</v>
      </c>
      <c r="Q77" s="348">
        <f t="shared" si="27"/>
        <v>144.22999999999999</v>
      </c>
      <c r="R77" s="349">
        <f t="shared" si="13"/>
        <v>1.7250000000000001</v>
      </c>
      <c r="S77" s="348">
        <f t="shared" si="28"/>
        <v>248.8</v>
      </c>
      <c r="T77" s="348">
        <f t="shared" si="29"/>
        <v>59.48</v>
      </c>
      <c r="U77" s="350">
        <f t="shared" si="30"/>
        <v>308.28000000000003</v>
      </c>
      <c r="V77" s="354"/>
      <c r="W77" s="103" t="s">
        <v>43</v>
      </c>
      <c r="X77" s="52">
        <f t="shared" si="22"/>
        <v>12.45</v>
      </c>
      <c r="Y77" s="63">
        <f t="shared" si="23"/>
        <v>5.13</v>
      </c>
      <c r="Z77" s="52">
        <f>+X77+Y77</f>
        <v>17.579999999999998</v>
      </c>
      <c r="AA77" s="28">
        <f>+X77</f>
        <v>12.45</v>
      </c>
      <c r="AB77" s="308">
        <f>+$AA$5</f>
        <v>1.7250000000000001</v>
      </c>
      <c r="AC77" s="28">
        <f>ROUND(+AA77*AB77,2)</f>
        <v>21.48</v>
      </c>
      <c r="AD77" s="28">
        <f>+Y77</f>
        <v>5.13</v>
      </c>
      <c r="AE77" s="61">
        <f>+AC77+AD77</f>
        <v>26.61</v>
      </c>
      <c r="AF77" s="354"/>
    </row>
    <row r="78" spans="1:32" ht="10.5" customHeight="1" x14ac:dyDescent="0.2">
      <c r="B78" s="290"/>
      <c r="C78" s="291"/>
      <c r="D78" s="291"/>
      <c r="E78" s="291"/>
      <c r="F78" s="291"/>
      <c r="G78" s="291"/>
      <c r="H78" s="291"/>
      <c r="I78" s="291"/>
      <c r="K78" s="292"/>
      <c r="M78" s="293"/>
      <c r="N78" s="291"/>
      <c r="O78" s="293"/>
      <c r="P78" s="293"/>
      <c r="Q78" s="293"/>
      <c r="R78" s="294"/>
      <c r="S78" s="293"/>
      <c r="T78" s="293"/>
      <c r="U78" s="293"/>
      <c r="W78" s="32"/>
      <c r="X78" s="31"/>
      <c r="Y78" s="32"/>
      <c r="Z78" s="32"/>
      <c r="AA78" s="32"/>
      <c r="AB78" s="310"/>
      <c r="AC78" s="32"/>
      <c r="AD78" s="32"/>
      <c r="AE78" s="32"/>
    </row>
    <row r="79" spans="1:32" x14ac:dyDescent="0.2">
      <c r="I79" s="226"/>
      <c r="R79" s="294"/>
      <c r="U79" s="226"/>
      <c r="AE79" s="8"/>
    </row>
    <row r="80" spans="1:32" x14ac:dyDescent="0.2">
      <c r="R80" s="294"/>
    </row>
    <row r="81" spans="1:18" hidden="1" x14ac:dyDescent="0.2">
      <c r="A81" s="265" t="s">
        <v>107</v>
      </c>
      <c r="R81" s="294"/>
    </row>
    <row r="82" spans="1:18" hidden="1" x14ac:dyDescent="0.2">
      <c r="R82" s="294"/>
    </row>
    <row r="83" spans="1:18" hidden="1" x14ac:dyDescent="0.2">
      <c r="A83" s="265" t="s">
        <v>108</v>
      </c>
      <c r="R83" s="294"/>
    </row>
    <row r="84" spans="1:18" hidden="1" x14ac:dyDescent="0.2">
      <c r="R84" s="294"/>
    </row>
    <row r="85" spans="1:18" hidden="1" x14ac:dyDescent="0.2">
      <c r="A85" s="265" t="s">
        <v>109</v>
      </c>
    </row>
  </sheetData>
  <mergeCells count="3">
    <mergeCell ref="C1:E1"/>
    <mergeCell ref="D6:H6"/>
    <mergeCell ref="B9:I9"/>
  </mergeCells>
  <pageMargins left="0.75" right="0.75" top="1" bottom="1" header="0.5" footer="0.5"/>
  <pageSetup paperSize="5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Impact Tool</vt:lpstr>
      <vt:lpstr>CBSA</vt:lpstr>
      <vt:lpstr>Summary &amp; PY Comparison</vt:lpstr>
      <vt:lpstr>Current Year - FY19 - Table 4</vt:lpstr>
      <vt:lpstr>Prior Year - FY18 - Table 4</vt:lpstr>
      <vt:lpstr>County</vt:lpstr>
      <vt:lpstr>'Summary &amp; PY Comparison'!Print_Area</vt:lpstr>
      <vt:lpstr>'Current Year - FY19 - Table 4'!Print_Titles</vt:lpstr>
      <vt:lpstr>'Impact Tool'!Print_Titles</vt:lpstr>
      <vt:lpstr>'Prior Year - FY18 - Table 4'!Print_Titles</vt:lpstr>
      <vt:lpstr>'Summary &amp; PY Comparison'!Print_Titles</vt:lpstr>
    </vt:vector>
  </TitlesOfParts>
  <Company>Kellogg &amp; Andelson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Uppal, Eddie</dc:creator>
  <cp:lastModifiedBy>Uppal, Eddie</cp:lastModifiedBy>
  <cp:lastPrinted>2016-09-21T23:26:54Z</cp:lastPrinted>
  <dcterms:created xsi:type="dcterms:W3CDTF">2006-09-23T18:28:44Z</dcterms:created>
  <dcterms:modified xsi:type="dcterms:W3CDTF">2018-10-15T17:32:11Z</dcterms:modified>
</cp:coreProperties>
</file>